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ckenzi\Documents\"/>
    </mc:Choice>
  </mc:AlternateContent>
  <bookViews>
    <workbookView xWindow="0" yWindow="0" windowWidth="25200" windowHeight="11160"/>
  </bookViews>
  <sheets>
    <sheet name="No Federal" sheetId="1" r:id="rId1"/>
    <sheet name="With federa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" l="1"/>
  <c r="O5" i="2"/>
  <c r="P5" i="2"/>
  <c r="N6" i="2"/>
  <c r="O6" i="2"/>
  <c r="P6" i="2"/>
  <c r="N7" i="2"/>
  <c r="O7" i="2"/>
  <c r="P7" i="2"/>
  <c r="N8" i="2"/>
  <c r="O8" i="2"/>
  <c r="P8" i="2"/>
  <c r="N9" i="2"/>
  <c r="O9" i="2"/>
  <c r="P9" i="2"/>
  <c r="N10" i="2"/>
  <c r="O10" i="2"/>
  <c r="P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N18" i="2"/>
  <c r="O18" i="2"/>
  <c r="P18" i="2"/>
  <c r="N19" i="2"/>
  <c r="O19" i="2"/>
  <c r="P19" i="2"/>
  <c r="N20" i="2"/>
  <c r="O20" i="2"/>
  <c r="P20" i="2"/>
  <c r="N21" i="2"/>
  <c r="O21" i="2"/>
  <c r="P21" i="2"/>
  <c r="N22" i="2"/>
  <c r="O22" i="2"/>
  <c r="P22" i="2"/>
  <c r="N23" i="2"/>
  <c r="O23" i="2"/>
  <c r="P23" i="2"/>
  <c r="N24" i="2"/>
  <c r="O24" i="2"/>
  <c r="P24" i="2"/>
  <c r="N25" i="2"/>
  <c r="O25" i="2"/>
  <c r="P25" i="2"/>
  <c r="N26" i="2"/>
  <c r="O26" i="2"/>
  <c r="P26" i="2"/>
  <c r="N27" i="2"/>
  <c r="O27" i="2"/>
  <c r="P27" i="2"/>
  <c r="N28" i="2"/>
  <c r="O28" i="2"/>
  <c r="P28" i="2"/>
  <c r="N29" i="2"/>
  <c r="O29" i="2"/>
  <c r="P29" i="2"/>
  <c r="N30" i="2"/>
  <c r="O30" i="2"/>
  <c r="P30" i="2"/>
  <c r="N31" i="2"/>
  <c r="O31" i="2"/>
  <c r="P31" i="2"/>
  <c r="N32" i="2"/>
  <c r="O32" i="2"/>
  <c r="P32" i="2"/>
  <c r="N33" i="2"/>
  <c r="O33" i="2"/>
  <c r="P33" i="2"/>
  <c r="N34" i="2"/>
  <c r="O34" i="2"/>
  <c r="P34" i="2"/>
  <c r="N35" i="2"/>
  <c r="O35" i="2"/>
  <c r="P35" i="2"/>
  <c r="N36" i="2"/>
  <c r="O36" i="2"/>
  <c r="P36" i="2"/>
  <c r="P4" i="2"/>
  <c r="O4" i="2"/>
  <c r="N4" i="2"/>
  <c r="C33" i="1" l="1"/>
  <c r="C32" i="1"/>
  <c r="C31" i="1"/>
  <c r="C30" i="1"/>
  <c r="C29" i="1"/>
  <c r="C28" i="1"/>
  <c r="C23" i="1"/>
  <c r="C22" i="1"/>
  <c r="C21" i="1"/>
  <c r="C34" i="1"/>
  <c r="C35" i="1"/>
  <c r="F5" i="2" l="1"/>
  <c r="F7" i="2"/>
  <c r="F14" i="2"/>
  <c r="F15" i="2"/>
  <c r="F17" i="2"/>
  <c r="F22" i="2"/>
  <c r="F31" i="2"/>
  <c r="L10" i="2"/>
  <c r="L14" i="2"/>
  <c r="L18" i="2"/>
  <c r="L22" i="2"/>
  <c r="L27" i="2"/>
  <c r="L5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4" i="2"/>
  <c r="K5" i="2"/>
  <c r="K6" i="2"/>
  <c r="K7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4" i="2"/>
  <c r="J5" i="2"/>
  <c r="J6" i="2"/>
  <c r="J7" i="2"/>
  <c r="G36" i="2"/>
  <c r="E36" i="2"/>
  <c r="F36" i="2" s="1"/>
  <c r="E35" i="2"/>
  <c r="L35" i="2" s="1"/>
  <c r="G35" i="2"/>
  <c r="G34" i="2"/>
  <c r="E33" i="2"/>
  <c r="F33" i="2" s="1"/>
  <c r="G33" i="2"/>
  <c r="G32" i="2"/>
  <c r="E31" i="2"/>
  <c r="L31" i="2" s="1"/>
  <c r="G31" i="2"/>
  <c r="G30" i="2"/>
  <c r="E29" i="2"/>
  <c r="L29" i="2" s="1"/>
  <c r="G29" i="2"/>
  <c r="G28" i="2"/>
  <c r="G27" i="2"/>
  <c r="E27" i="2"/>
  <c r="F27" i="2" s="1"/>
  <c r="G26" i="2"/>
  <c r="E26" i="2"/>
  <c r="F26" i="2" s="1"/>
  <c r="G25" i="2"/>
  <c r="E25" i="2"/>
  <c r="F25" i="2" s="1"/>
  <c r="G24" i="2"/>
  <c r="E24" i="2"/>
  <c r="F24" i="2" s="1"/>
  <c r="G23" i="2"/>
  <c r="G22" i="2"/>
  <c r="E22" i="2"/>
  <c r="G21" i="2"/>
  <c r="G20" i="2"/>
  <c r="E20" i="2"/>
  <c r="L20" i="2" s="1"/>
  <c r="G19" i="2"/>
  <c r="E19" i="2"/>
  <c r="F19" i="2" s="1"/>
  <c r="G18" i="2"/>
  <c r="E18" i="2"/>
  <c r="F18" i="2" s="1"/>
  <c r="G17" i="2"/>
  <c r="E17" i="2"/>
  <c r="L17" i="2" s="1"/>
  <c r="G16" i="2"/>
  <c r="E16" i="2"/>
  <c r="F16" i="2" s="1"/>
  <c r="G15" i="2"/>
  <c r="E15" i="2"/>
  <c r="L15" i="2" s="1"/>
  <c r="G14" i="2"/>
  <c r="E14" i="2"/>
  <c r="G13" i="2"/>
  <c r="E13" i="2"/>
  <c r="L13" i="2" s="1"/>
  <c r="G12" i="2"/>
  <c r="E12" i="2"/>
  <c r="L12" i="2" s="1"/>
  <c r="G11" i="2"/>
  <c r="E11" i="2"/>
  <c r="L11" i="2" s="1"/>
  <c r="G10" i="2"/>
  <c r="E10" i="2"/>
  <c r="F10" i="2" s="1"/>
  <c r="G9" i="2"/>
  <c r="E9" i="2"/>
  <c r="F9" i="2" s="1"/>
  <c r="L8" i="2"/>
  <c r="K8" i="2"/>
  <c r="J8" i="2"/>
  <c r="G8" i="2"/>
  <c r="E8" i="2"/>
  <c r="F8" i="2" s="1"/>
  <c r="G7" i="2"/>
  <c r="E7" i="2"/>
  <c r="L7" i="2" s="1"/>
  <c r="G6" i="2"/>
  <c r="E6" i="2"/>
  <c r="L6" i="2" s="1"/>
  <c r="G5" i="2"/>
  <c r="E5" i="2"/>
  <c r="G4" i="2"/>
  <c r="E4" i="2"/>
  <c r="L4" i="2" s="1"/>
  <c r="L36" i="2" l="1"/>
  <c r="L19" i="2"/>
  <c r="L33" i="2"/>
  <c r="L25" i="2"/>
  <c r="L9" i="2"/>
  <c r="F20" i="2"/>
  <c r="F12" i="2"/>
  <c r="F4" i="2"/>
  <c r="F6" i="2"/>
  <c r="L26" i="2"/>
  <c r="F29" i="2"/>
  <c r="F13" i="2"/>
  <c r="L24" i="2"/>
  <c r="L16" i="2"/>
  <c r="F35" i="2"/>
  <c r="F11" i="2"/>
  <c r="E28" i="2"/>
  <c r="E30" i="2"/>
  <c r="E32" i="2"/>
  <c r="E34" i="2"/>
  <c r="E21" i="2"/>
  <c r="E23" i="2"/>
  <c r="H4" i="1"/>
  <c r="L4" i="1" s="1"/>
  <c r="H5" i="1"/>
  <c r="L5" i="1" s="1"/>
  <c r="H6" i="1"/>
  <c r="L6" i="1" s="1"/>
  <c r="H7" i="1"/>
  <c r="L7" i="1" s="1"/>
  <c r="G4" i="1"/>
  <c r="G5" i="1"/>
  <c r="G6" i="1"/>
  <c r="G7" i="1"/>
  <c r="L28" i="2" l="1"/>
  <c r="F28" i="2"/>
  <c r="F34" i="2"/>
  <c r="L34" i="2"/>
  <c r="F32" i="2"/>
  <c r="L32" i="2"/>
  <c r="L30" i="2"/>
  <c r="F30" i="2"/>
  <c r="L23" i="2"/>
  <c r="F23" i="2"/>
  <c r="L21" i="2"/>
  <c r="F21" i="2"/>
  <c r="I7" i="1"/>
  <c r="M7" i="1" s="1"/>
  <c r="K7" i="1"/>
  <c r="K6" i="1"/>
  <c r="I6" i="1"/>
  <c r="M6" i="1" s="1"/>
  <c r="K5" i="1"/>
  <c r="I5" i="1"/>
  <c r="M5" i="1" s="1"/>
  <c r="K4" i="1"/>
  <c r="I4" i="1"/>
  <c r="M4" i="1" s="1"/>
  <c r="H9" i="1"/>
  <c r="L9" i="1" s="1"/>
  <c r="H10" i="1"/>
  <c r="L10" i="1" s="1"/>
  <c r="H11" i="1"/>
  <c r="L11" i="1" s="1"/>
  <c r="H12" i="1"/>
  <c r="L12" i="1" s="1"/>
  <c r="H13" i="1"/>
  <c r="L13" i="1" s="1"/>
  <c r="H14" i="1"/>
  <c r="L14" i="1" s="1"/>
  <c r="H15" i="1"/>
  <c r="L15" i="1" s="1"/>
  <c r="H16" i="1"/>
  <c r="L16" i="1" s="1"/>
  <c r="H17" i="1"/>
  <c r="L17" i="1" s="1"/>
  <c r="H18" i="1"/>
  <c r="L18" i="1" s="1"/>
  <c r="H19" i="1"/>
  <c r="L19" i="1" s="1"/>
  <c r="H20" i="1"/>
  <c r="L20" i="1" s="1"/>
  <c r="H24" i="1"/>
  <c r="L24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25" i="1"/>
  <c r="L25" i="1" s="1"/>
  <c r="H26" i="1"/>
  <c r="L26" i="1" s="1"/>
  <c r="H27" i="1"/>
  <c r="L27" i="1" s="1"/>
  <c r="G25" i="1"/>
  <c r="G26" i="1"/>
  <c r="G27" i="1"/>
  <c r="G28" i="1"/>
  <c r="G29" i="1"/>
  <c r="G30" i="1"/>
  <c r="G31" i="1"/>
  <c r="G32" i="1"/>
  <c r="G33" i="1"/>
  <c r="G34" i="1"/>
  <c r="G35" i="1"/>
  <c r="K25" i="1" l="1"/>
  <c r="I25" i="1"/>
  <c r="M25" i="1" s="1"/>
  <c r="I12" i="1"/>
  <c r="M12" i="1" s="1"/>
  <c r="K12" i="1"/>
  <c r="K32" i="1"/>
  <c r="I19" i="1"/>
  <c r="M19" i="1" s="1"/>
  <c r="K19" i="1"/>
  <c r="I11" i="1"/>
  <c r="M11" i="1" s="1"/>
  <c r="K11" i="1"/>
  <c r="K31" i="1"/>
  <c r="K18" i="1"/>
  <c r="I18" i="1"/>
  <c r="M18" i="1" s="1"/>
  <c r="I10" i="1"/>
  <c r="M10" i="1" s="1"/>
  <c r="K10" i="1"/>
  <c r="K33" i="1"/>
  <c r="I20" i="1"/>
  <c r="M20" i="1" s="1"/>
  <c r="K20" i="1"/>
  <c r="K30" i="1"/>
  <c r="I16" i="1"/>
  <c r="M16" i="1" s="1"/>
  <c r="K16" i="1"/>
  <c r="K35" i="1"/>
  <c r="K17" i="1"/>
  <c r="I17" i="1"/>
  <c r="M17" i="1" s="1"/>
  <c r="K9" i="1"/>
  <c r="I9" i="1"/>
  <c r="M9" i="1" s="1"/>
  <c r="K29" i="1"/>
  <c r="K24" i="1"/>
  <c r="I24" i="1"/>
  <c r="M24" i="1" s="1"/>
  <c r="K28" i="1"/>
  <c r="K23" i="1"/>
  <c r="I15" i="1"/>
  <c r="M15" i="1" s="1"/>
  <c r="K15" i="1"/>
  <c r="I27" i="1"/>
  <c r="M27" i="1" s="1"/>
  <c r="K27" i="1"/>
  <c r="K22" i="1"/>
  <c r="I14" i="1"/>
  <c r="M14" i="1" s="1"/>
  <c r="K14" i="1"/>
  <c r="K34" i="1"/>
  <c r="I26" i="1"/>
  <c r="M26" i="1" s="1"/>
  <c r="K26" i="1"/>
  <c r="K21" i="1"/>
  <c r="K13" i="1"/>
  <c r="I13" i="1"/>
  <c r="M13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4" i="1"/>
  <c r="D25" i="1"/>
  <c r="D26" i="1"/>
  <c r="D27" i="1"/>
  <c r="D36" i="1"/>
  <c r="D4" i="1"/>
  <c r="H36" i="1" l="1"/>
  <c r="L36" i="1" s="1"/>
  <c r="H8" i="1"/>
  <c r="L8" i="1" s="1"/>
  <c r="G8" i="1" l="1"/>
  <c r="G36" i="1"/>
  <c r="K8" i="1" l="1"/>
  <c r="I8" i="1"/>
  <c r="M8" i="1" s="1"/>
  <c r="I36" i="1"/>
  <c r="M36" i="1" s="1"/>
  <c r="K36" i="1"/>
  <c r="H22" i="1" l="1"/>
  <c r="D22" i="1"/>
  <c r="H21" i="1"/>
  <c r="D21" i="1"/>
  <c r="L21" i="1" l="1"/>
  <c r="I21" i="1"/>
  <c r="M21" i="1" s="1"/>
  <c r="L22" i="1"/>
  <c r="I22" i="1"/>
  <c r="M22" i="1" s="1"/>
  <c r="H33" i="1"/>
  <c r="D33" i="1"/>
  <c r="H34" i="1"/>
  <c r="D34" i="1"/>
  <c r="H23" i="1"/>
  <c r="D23" i="1"/>
  <c r="H35" i="1"/>
  <c r="D35" i="1"/>
  <c r="H29" i="1"/>
  <c r="D29" i="1"/>
  <c r="H28" i="1"/>
  <c r="D28" i="1"/>
  <c r="H30" i="1"/>
  <c r="D30" i="1"/>
  <c r="H31" i="1"/>
  <c r="D31" i="1"/>
  <c r="H32" i="1"/>
  <c r="D32" i="1"/>
  <c r="L32" i="1" l="1"/>
  <c r="I32" i="1"/>
  <c r="M32" i="1" s="1"/>
  <c r="L28" i="1"/>
  <c r="I28" i="1"/>
  <c r="M28" i="1" s="1"/>
  <c r="L33" i="1"/>
  <c r="I33" i="1"/>
  <c r="M33" i="1" s="1"/>
  <c r="L29" i="1"/>
  <c r="I29" i="1"/>
  <c r="M29" i="1" s="1"/>
  <c r="L31" i="1"/>
  <c r="I31" i="1"/>
  <c r="M31" i="1" s="1"/>
  <c r="L34" i="1"/>
  <c r="I34" i="1"/>
  <c r="M34" i="1" s="1"/>
  <c r="L35" i="1"/>
  <c r="I35" i="1"/>
  <c r="M35" i="1" s="1"/>
  <c r="L30" i="1"/>
  <c r="I30" i="1"/>
  <c r="M30" i="1" s="1"/>
  <c r="L23" i="1"/>
  <c r="I23" i="1"/>
  <c r="M23" i="1" s="1"/>
</calcChain>
</file>

<file path=xl/sharedStrings.xml><?xml version="1.0" encoding="utf-8"?>
<sst xmlns="http://schemas.openxmlformats.org/spreadsheetml/2006/main" count="37" uniqueCount="18">
  <si>
    <t>Fiscal Year</t>
  </si>
  <si>
    <t>State</t>
  </si>
  <si>
    <t>Local</t>
  </si>
  <si>
    <t>Federal</t>
  </si>
  <si>
    <t>Total</t>
  </si>
  <si>
    <t>Percent State</t>
  </si>
  <si>
    <t>Texas CPI</t>
  </si>
  <si>
    <t>Percent State excluding federal</t>
  </si>
  <si>
    <t>No inflation adjustment</t>
  </si>
  <si>
    <t>Inflation adjustment</t>
  </si>
  <si>
    <t>Without Federal revenue</t>
  </si>
  <si>
    <t>With Federal revenue</t>
  </si>
  <si>
    <t>State per ADA</t>
  </si>
  <si>
    <t>Local per ADA</t>
  </si>
  <si>
    <t>Total per ADA</t>
  </si>
  <si>
    <t>Students in Average Daily Attendance (ADA)</t>
  </si>
  <si>
    <r>
      <t>Statewide All Funds Revenue in Billions</t>
    </r>
    <r>
      <rPr>
        <vertAlign val="superscript"/>
        <sz val="11"/>
        <color theme="1"/>
        <rFont val="Calibri"/>
        <family val="2"/>
        <scheme val="minor"/>
      </rPr>
      <t>1</t>
    </r>
  </si>
  <si>
    <t>1. Data submitted to TEA from school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</si>
</sst>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"/>
    <numFmt numFmtId="165" formatCode="0.000"/>
    <numFmt numFmtId="166" formatCode="&quot;$&quot;#,##0.00"/>
    <numFmt numFmtId="167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1" fillId="0" borderId="0" xfId="0" applyFont="1"/>
    <xf numFmtId="10" fontId="0" fillId="0" borderId="0" xfId="1" applyNumberFormat="1" applyFont="1"/>
    <xf numFmtId="166" fontId="0" fillId="0" borderId="0" xfId="0" applyNumberFormat="1"/>
    <xf numFmtId="0" fontId="1" fillId="0" borderId="0" xfId="0" applyFont="1" applyAlignment="1">
      <alignment horizontal="center" wrapText="1"/>
    </xf>
    <xf numFmtId="10" fontId="1" fillId="0" borderId="0" xfId="1" applyNumberFormat="1" applyFont="1" applyAlignment="1">
      <alignment horizontal="center" wrapText="1"/>
    </xf>
    <xf numFmtId="0" fontId="0" fillId="0" borderId="0" xfId="0" applyFont="1"/>
    <xf numFmtId="2" fontId="3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/>
    <xf numFmtId="165" fontId="4" fillId="0" borderId="0" xfId="0" applyNumberFormat="1" applyFont="1" applyFill="1" applyAlignment="1">
      <alignment horizontal="right"/>
    </xf>
    <xf numFmtId="43" fontId="0" fillId="0" borderId="0" xfId="2" applyFont="1"/>
    <xf numFmtId="43" fontId="5" fillId="0" borderId="0" xfId="2" applyFont="1"/>
    <xf numFmtId="43" fontId="0" fillId="0" borderId="0" xfId="2" applyFont="1" applyFill="1"/>
    <xf numFmtId="43" fontId="3" fillId="0" borderId="0" xfId="2" applyFont="1" applyAlignment="1">
      <alignment vertical="center"/>
    </xf>
    <xf numFmtId="0" fontId="1" fillId="0" borderId="0" xfId="0" applyFont="1" applyAlignment="1">
      <alignment horizontal="center"/>
    </xf>
    <xf numFmtId="167" fontId="3" fillId="0" borderId="0" xfId="0" applyNumberFormat="1" applyFont="1" applyBorder="1" applyAlignment="1" applyProtection="1">
      <alignment horizontal="right"/>
    </xf>
    <xf numFmtId="167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/>
    <xf numFmtId="167" fontId="4" fillId="0" borderId="0" xfId="0" applyNumberFormat="1" applyFont="1" applyFill="1" applyAlignment="1">
      <alignment horizontal="right"/>
    </xf>
    <xf numFmtId="167" fontId="0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K5" sqref="K5"/>
    </sheetView>
  </sheetViews>
  <sheetFormatPr defaultRowHeight="15" x14ac:dyDescent="0.25"/>
  <cols>
    <col min="1" max="1" width="10.140625" bestFit="1" customWidth="1"/>
    <col min="2" max="3" width="5.5703125" bestFit="1" customWidth="1"/>
    <col min="4" max="4" width="12.85546875" style="6" customWidth="1"/>
    <col min="5" max="5" width="9.5703125" style="10" bestFit="1" customWidth="1"/>
    <col min="6" max="6" width="14.28515625" style="10" bestFit="1" customWidth="1"/>
    <col min="7" max="7" width="16.42578125" bestFit="1" customWidth="1"/>
    <col min="8" max="8" width="16.42578125" customWidth="1"/>
    <col min="9" max="9" width="16.28515625" bestFit="1" customWidth="1"/>
    <col min="10" max="10" width="2.140625" customWidth="1"/>
    <col min="11" max="11" width="16.42578125" bestFit="1" customWidth="1"/>
    <col min="12" max="13" width="16.28515625" bestFit="1" customWidth="1"/>
    <col min="14" max="14" width="9.140625" customWidth="1"/>
  </cols>
  <sheetData>
    <row r="1" spans="1:13" x14ac:dyDescent="0.25">
      <c r="G1" s="29" t="s">
        <v>10</v>
      </c>
      <c r="H1" s="29"/>
      <c r="I1" s="29"/>
      <c r="J1" s="29"/>
      <c r="K1" s="29"/>
      <c r="L1" s="29"/>
      <c r="M1" s="29"/>
    </row>
    <row r="2" spans="1:13" ht="17.25" x14ac:dyDescent="0.25">
      <c r="A2" s="27" t="s">
        <v>16</v>
      </c>
      <c r="B2" s="27"/>
      <c r="C2" s="27"/>
      <c r="D2" s="27"/>
      <c r="E2" s="27"/>
      <c r="F2" s="27"/>
      <c r="G2" s="28" t="s">
        <v>8</v>
      </c>
      <c r="H2" s="28"/>
      <c r="I2" s="28"/>
      <c r="K2" s="28" t="s">
        <v>9</v>
      </c>
      <c r="L2" s="28"/>
      <c r="M2" s="28"/>
    </row>
    <row r="3" spans="1:13" ht="60" x14ac:dyDescent="0.25">
      <c r="A3" s="8" t="s">
        <v>0</v>
      </c>
      <c r="B3" s="8" t="s">
        <v>1</v>
      </c>
      <c r="C3" s="8" t="s">
        <v>2</v>
      </c>
      <c r="D3" s="9" t="s">
        <v>7</v>
      </c>
      <c r="E3" s="25" t="s">
        <v>6</v>
      </c>
      <c r="F3" s="8" t="s">
        <v>15</v>
      </c>
      <c r="G3" s="25" t="s">
        <v>12</v>
      </c>
      <c r="H3" s="25" t="s">
        <v>13</v>
      </c>
      <c r="I3" s="25" t="s">
        <v>14</v>
      </c>
      <c r="J3" s="26"/>
      <c r="K3" s="25" t="s">
        <v>12</v>
      </c>
      <c r="L3" s="25" t="s">
        <v>13</v>
      </c>
      <c r="M3" s="25" t="s">
        <v>14</v>
      </c>
    </row>
    <row r="4" spans="1:13" x14ac:dyDescent="0.25">
      <c r="A4" s="1">
        <v>1985</v>
      </c>
      <c r="B4" s="2">
        <v>4.7229999999999999</v>
      </c>
      <c r="C4" s="2">
        <v>2.9729999999999999</v>
      </c>
      <c r="D4" s="6">
        <f t="shared" ref="D4:D36" si="0">B4/(B4+C4)</f>
        <v>0.61369542619542616</v>
      </c>
      <c r="E4" s="11">
        <v>106.24598297119141</v>
      </c>
      <c r="F4" s="15">
        <v>2890642.89</v>
      </c>
      <c r="G4" s="7">
        <f t="shared" ref="G4:G17" si="1">B4/F4*1000000000</f>
        <v>1633.8925905856186</v>
      </c>
      <c r="H4" s="7">
        <f t="shared" ref="H4:H17" si="2">C4*1000000000/F4</f>
        <v>1028.4909319947162</v>
      </c>
      <c r="I4" s="7">
        <f>G4+H4</f>
        <v>2662.383522580335</v>
      </c>
      <c r="K4" s="7">
        <f>G4*$E$4/$E4</f>
        <v>1633.8925905856183</v>
      </c>
      <c r="L4" s="7">
        <f>H4*$E$4/$E4</f>
        <v>1028.4909319947162</v>
      </c>
      <c r="M4" s="7">
        <f>I4*$E$4/$E4</f>
        <v>2662.383522580335</v>
      </c>
    </row>
    <row r="5" spans="1:13" x14ac:dyDescent="0.25">
      <c r="A5" s="1">
        <v>1986</v>
      </c>
      <c r="B5" s="2">
        <v>4.8339999999999996</v>
      </c>
      <c r="C5" s="2">
        <v>3.17</v>
      </c>
      <c r="D5" s="6">
        <f t="shared" si="0"/>
        <v>0.60394802598700648</v>
      </c>
      <c r="E5" s="11">
        <v>106.60931610107423</v>
      </c>
      <c r="F5" s="15">
        <v>2932715.5070000002</v>
      </c>
      <c r="G5" s="7">
        <f t="shared" si="1"/>
        <v>1648.3017150698347</v>
      </c>
      <c r="H5" s="7">
        <f t="shared" si="2"/>
        <v>1080.9094821620554</v>
      </c>
      <c r="I5" s="7">
        <f t="shared" ref="I5:I36" si="3">G5+H5</f>
        <v>2729.2111972318899</v>
      </c>
      <c r="K5" s="7">
        <f t="shared" ref="K5:K36" si="4">G5*$E$4/$E5</f>
        <v>1642.6841701588462</v>
      </c>
      <c r="L5" s="7">
        <f t="shared" ref="L5:L36" si="5">H5*$E$4/$E5</f>
        <v>1077.2256556482298</v>
      </c>
      <c r="M5" s="7">
        <f t="shared" ref="M5:M36" si="6">I5*$E$4/$E5</f>
        <v>2719.9098258070758</v>
      </c>
    </row>
    <row r="6" spans="1:13" x14ac:dyDescent="0.25">
      <c r="A6" s="1">
        <v>1987</v>
      </c>
      <c r="B6" s="2">
        <v>5.01</v>
      </c>
      <c r="C6" s="2">
        <v>3.27</v>
      </c>
      <c r="D6" s="6">
        <f t="shared" si="0"/>
        <v>0.60507246376811596</v>
      </c>
      <c r="E6" s="11">
        <v>109.6552766418457</v>
      </c>
      <c r="F6" s="17">
        <v>2981016.3569999998</v>
      </c>
      <c r="G6" s="7">
        <f t="shared" si="1"/>
        <v>1680.634857381965</v>
      </c>
      <c r="H6" s="7">
        <f t="shared" si="2"/>
        <v>1096.941314099606</v>
      </c>
      <c r="I6" s="7">
        <f t="shared" si="3"/>
        <v>2777.5761714815708</v>
      </c>
      <c r="K6" s="7">
        <f t="shared" si="4"/>
        <v>1628.3822165841327</v>
      </c>
      <c r="L6" s="7">
        <f t="shared" si="5"/>
        <v>1062.8362970519188</v>
      </c>
      <c r="M6" s="7">
        <f t="shared" si="6"/>
        <v>2691.2185136360513</v>
      </c>
    </row>
    <row r="7" spans="1:13" x14ac:dyDescent="0.25">
      <c r="A7" s="1">
        <v>1988</v>
      </c>
      <c r="B7" s="2">
        <v>4.7</v>
      </c>
      <c r="C7" s="2">
        <v>5.8</v>
      </c>
      <c r="D7" s="6">
        <f t="shared" si="0"/>
        <v>0.44761904761904764</v>
      </c>
      <c r="E7" s="11">
        <v>112.81458129882813</v>
      </c>
      <c r="F7" s="15">
        <v>2998185.4789999998</v>
      </c>
      <c r="G7" s="7">
        <f t="shared" si="1"/>
        <v>1567.6148233389536</v>
      </c>
      <c r="H7" s="7">
        <f t="shared" si="2"/>
        <v>1934.5033990140275</v>
      </c>
      <c r="I7" s="7">
        <f t="shared" si="3"/>
        <v>3502.1182223529813</v>
      </c>
      <c r="K7" s="7">
        <f t="shared" si="4"/>
        <v>1476.3408764039598</v>
      </c>
      <c r="L7" s="7">
        <f t="shared" si="5"/>
        <v>1821.8674644985033</v>
      </c>
      <c r="M7" s="7">
        <f t="shared" si="6"/>
        <v>3298.2083409024631</v>
      </c>
    </row>
    <row r="8" spans="1:13" x14ac:dyDescent="0.25">
      <c r="A8" s="1">
        <v>1989</v>
      </c>
      <c r="B8" s="2">
        <v>4.8</v>
      </c>
      <c r="C8" s="2">
        <v>6.1</v>
      </c>
      <c r="D8" s="6">
        <f t="shared" si="0"/>
        <v>0.44036697247706424</v>
      </c>
      <c r="E8" s="11">
        <v>116.81791488647461</v>
      </c>
      <c r="F8" s="15">
        <v>3033076.821</v>
      </c>
      <c r="G8" s="7">
        <f t="shared" si="1"/>
        <v>1582.5514100949968</v>
      </c>
      <c r="H8" s="7">
        <f t="shared" si="2"/>
        <v>2011.1590836623916</v>
      </c>
      <c r="I8" s="7">
        <f t="shared" si="3"/>
        <v>3593.7104937573886</v>
      </c>
      <c r="K8" s="7">
        <f t="shared" si="4"/>
        <v>1439.3317183532054</v>
      </c>
      <c r="L8" s="7">
        <f t="shared" si="5"/>
        <v>1829.1507254071983</v>
      </c>
      <c r="M8" s="7">
        <f t="shared" si="6"/>
        <v>3268.4824437604038</v>
      </c>
    </row>
    <row r="9" spans="1:13" x14ac:dyDescent="0.25">
      <c r="A9" s="1">
        <v>1990</v>
      </c>
      <c r="B9" s="2">
        <v>5.0999999999999996</v>
      </c>
      <c r="C9" s="2">
        <v>6.7</v>
      </c>
      <c r="D9" s="6">
        <f t="shared" si="0"/>
        <v>0.43220338983050843</v>
      </c>
      <c r="E9" s="11">
        <v>122.85</v>
      </c>
      <c r="F9" s="15">
        <v>3080737.7420000001</v>
      </c>
      <c r="G9" s="7">
        <f t="shared" si="1"/>
        <v>1655.4476320626709</v>
      </c>
      <c r="H9" s="7">
        <f t="shared" si="2"/>
        <v>2174.8037519254699</v>
      </c>
      <c r="I9" s="7">
        <f t="shared" si="3"/>
        <v>3830.2513839881408</v>
      </c>
      <c r="K9" s="7">
        <f t="shared" si="4"/>
        <v>1431.7025716388252</v>
      </c>
      <c r="L9" s="7">
        <f t="shared" si="5"/>
        <v>1880.8641627412021</v>
      </c>
      <c r="M9" s="7">
        <f t="shared" si="6"/>
        <v>3312.5667343800274</v>
      </c>
    </row>
    <row r="10" spans="1:13" x14ac:dyDescent="0.25">
      <c r="A10" s="1">
        <v>1991</v>
      </c>
      <c r="B10" s="2">
        <v>5.8</v>
      </c>
      <c r="C10" s="2">
        <v>7.2</v>
      </c>
      <c r="D10" s="6">
        <f t="shared" si="0"/>
        <v>0.44615384615384612</v>
      </c>
      <c r="E10" s="11">
        <v>127.9650015258789</v>
      </c>
      <c r="F10" s="15">
        <v>3084443.51</v>
      </c>
      <c r="G10" s="7">
        <f t="shared" si="1"/>
        <v>1880.4040278889725</v>
      </c>
      <c r="H10" s="7">
        <f t="shared" si="2"/>
        <v>2334.2946553104489</v>
      </c>
      <c r="I10" s="7">
        <f t="shared" si="3"/>
        <v>4214.6986831994218</v>
      </c>
      <c r="K10" s="7">
        <f t="shared" si="4"/>
        <v>1561.2501226411352</v>
      </c>
      <c r="L10" s="7">
        <f t="shared" si="5"/>
        <v>1938.1036005200303</v>
      </c>
      <c r="M10" s="7">
        <f t="shared" si="6"/>
        <v>3499.3537231611663</v>
      </c>
    </row>
    <row r="11" spans="1:13" x14ac:dyDescent="0.25">
      <c r="A11" s="1">
        <v>1992</v>
      </c>
      <c r="B11" s="2">
        <v>6.2</v>
      </c>
      <c r="C11" s="2">
        <v>8</v>
      </c>
      <c r="D11" s="6">
        <f t="shared" si="0"/>
        <v>0.43661971830985918</v>
      </c>
      <c r="E11" s="11">
        <v>131.50750152587892</v>
      </c>
      <c r="F11" s="15">
        <v>3175169.281</v>
      </c>
      <c r="G11" s="7">
        <f t="shared" si="1"/>
        <v>1952.6517962681185</v>
      </c>
      <c r="H11" s="7">
        <f t="shared" si="2"/>
        <v>2519.5507048620884</v>
      </c>
      <c r="I11" s="7">
        <f t="shared" si="3"/>
        <v>4472.2025011302067</v>
      </c>
      <c r="K11" s="7">
        <f t="shared" si="4"/>
        <v>1577.563310745001</v>
      </c>
      <c r="L11" s="7">
        <f t="shared" si="5"/>
        <v>2035.5655622516142</v>
      </c>
      <c r="M11" s="7">
        <f t="shared" si="6"/>
        <v>3613.1288729966154</v>
      </c>
    </row>
    <row r="12" spans="1:13" x14ac:dyDescent="0.25">
      <c r="A12" s="1">
        <v>1993</v>
      </c>
      <c r="B12" s="2">
        <v>6.8</v>
      </c>
      <c r="C12" s="2">
        <v>8.8000000000000007</v>
      </c>
      <c r="D12" s="6">
        <f t="shared" si="0"/>
        <v>0.43589743589743585</v>
      </c>
      <c r="E12" s="11">
        <v>135.39583740234374</v>
      </c>
      <c r="F12" s="15">
        <v>3230662.094</v>
      </c>
      <c r="G12" s="7">
        <f t="shared" si="1"/>
        <v>2104.8317038878777</v>
      </c>
      <c r="H12" s="7">
        <f t="shared" si="2"/>
        <v>2723.8998520901951</v>
      </c>
      <c r="I12" s="7">
        <f t="shared" si="3"/>
        <v>4828.7315559780727</v>
      </c>
      <c r="K12" s="7">
        <f t="shared" si="4"/>
        <v>1651.674952930452</v>
      </c>
      <c r="L12" s="7">
        <f t="shared" si="5"/>
        <v>2137.4617037923504</v>
      </c>
      <c r="M12" s="7">
        <f t="shared" si="6"/>
        <v>3789.1366567228024</v>
      </c>
    </row>
    <row r="13" spans="1:13" x14ac:dyDescent="0.25">
      <c r="A13" s="1">
        <v>1994</v>
      </c>
      <c r="B13" s="2">
        <v>7.2</v>
      </c>
      <c r="C13" s="2">
        <v>8.6999999999999993</v>
      </c>
      <c r="D13" s="6">
        <f t="shared" si="0"/>
        <v>0.45283018867924535</v>
      </c>
      <c r="E13" s="11">
        <v>139.60849999999999</v>
      </c>
      <c r="F13" s="15">
        <v>3305513.6150000002</v>
      </c>
      <c r="G13" s="7">
        <f t="shared" si="1"/>
        <v>2178.1788970183984</v>
      </c>
      <c r="H13" s="7">
        <f t="shared" si="2"/>
        <v>2631.9661672305651</v>
      </c>
      <c r="I13" s="7">
        <f t="shared" si="3"/>
        <v>4810.1450642489635</v>
      </c>
      <c r="K13" s="7">
        <f t="shared" si="4"/>
        <v>1657.6552144090456</v>
      </c>
      <c r="L13" s="7">
        <f t="shared" si="5"/>
        <v>2003.0000507442637</v>
      </c>
      <c r="M13" s="7">
        <f t="shared" si="6"/>
        <v>3660.6552651533093</v>
      </c>
    </row>
    <row r="14" spans="1:13" x14ac:dyDescent="0.25">
      <c r="A14" s="1">
        <v>1995</v>
      </c>
      <c r="B14" s="2">
        <v>7.5</v>
      </c>
      <c r="C14" s="2">
        <v>9.1</v>
      </c>
      <c r="D14" s="6">
        <f t="shared" si="0"/>
        <v>0.45180722891566261</v>
      </c>
      <c r="E14" s="12">
        <v>142.49199999999999</v>
      </c>
      <c r="F14" s="15">
        <v>3366339.5869999998</v>
      </c>
      <c r="G14" s="7">
        <f t="shared" si="1"/>
        <v>2227.9392218667454</v>
      </c>
      <c r="H14" s="7">
        <f t="shared" si="2"/>
        <v>2703.2329225316507</v>
      </c>
      <c r="I14" s="7">
        <f t="shared" si="3"/>
        <v>4931.1721443983961</v>
      </c>
      <c r="K14" s="7">
        <f t="shared" si="4"/>
        <v>1661.2132093542352</v>
      </c>
      <c r="L14" s="7">
        <f t="shared" si="5"/>
        <v>2015.6053606831383</v>
      </c>
      <c r="M14" s="7">
        <f t="shared" si="6"/>
        <v>3676.8185700373738</v>
      </c>
    </row>
    <row r="15" spans="1:13" x14ac:dyDescent="0.25">
      <c r="A15" s="1">
        <v>1996</v>
      </c>
      <c r="B15" s="2">
        <v>8.4</v>
      </c>
      <c r="C15" s="2">
        <v>9.6</v>
      </c>
      <c r="D15" s="6">
        <f t="shared" si="0"/>
        <v>0.46666666666666667</v>
      </c>
      <c r="E15" s="12">
        <v>145.79</v>
      </c>
      <c r="F15" s="15">
        <v>3436832.8289999999</v>
      </c>
      <c r="G15" s="7">
        <f t="shared" si="1"/>
        <v>2444.1107315784429</v>
      </c>
      <c r="H15" s="7">
        <f t="shared" si="2"/>
        <v>2793.2694075182208</v>
      </c>
      <c r="I15" s="7">
        <f t="shared" si="3"/>
        <v>5237.3801390966637</v>
      </c>
      <c r="K15" s="7">
        <f t="shared" si="4"/>
        <v>1781.171185725972</v>
      </c>
      <c r="L15" s="7">
        <f t="shared" si="5"/>
        <v>2035.6242122582539</v>
      </c>
      <c r="M15" s="7">
        <f t="shared" si="6"/>
        <v>3816.7953979842259</v>
      </c>
    </row>
    <row r="16" spans="1:13" x14ac:dyDescent="0.25">
      <c r="A16" s="1">
        <v>1997</v>
      </c>
      <c r="B16" s="2">
        <v>8.8000000000000007</v>
      </c>
      <c r="C16" s="2">
        <v>10.3</v>
      </c>
      <c r="D16" s="6">
        <f t="shared" si="0"/>
        <v>0.4607329842931937</v>
      </c>
      <c r="E16" s="12">
        <v>148.41</v>
      </c>
      <c r="F16" s="15">
        <v>3518031.8679999998</v>
      </c>
      <c r="G16" s="7">
        <f t="shared" si="1"/>
        <v>2501.3986030214101</v>
      </c>
      <c r="H16" s="7">
        <f t="shared" si="2"/>
        <v>2927.7733649000593</v>
      </c>
      <c r="I16" s="7">
        <f t="shared" si="3"/>
        <v>5429.1719679214693</v>
      </c>
      <c r="K16" s="7">
        <f t="shared" si="4"/>
        <v>1790.7388543950863</v>
      </c>
      <c r="L16" s="7">
        <f t="shared" si="5"/>
        <v>2095.9784318487937</v>
      </c>
      <c r="M16" s="7">
        <f t="shared" si="6"/>
        <v>3886.7172862438792</v>
      </c>
    </row>
    <row r="17" spans="1:13" x14ac:dyDescent="0.25">
      <c r="A17" s="1">
        <v>1998</v>
      </c>
      <c r="B17" s="2">
        <v>9.6999999999999993</v>
      </c>
      <c r="C17" s="2">
        <v>11</v>
      </c>
      <c r="D17" s="6">
        <f t="shared" si="0"/>
        <v>0.46859903381642509</v>
      </c>
      <c r="E17" s="11">
        <v>150.19999999999999</v>
      </c>
      <c r="F17" s="15">
        <v>3587838.85</v>
      </c>
      <c r="G17" s="7">
        <f t="shared" si="1"/>
        <v>2703.577391721481</v>
      </c>
      <c r="H17" s="7">
        <f t="shared" si="2"/>
        <v>3065.912506075907</v>
      </c>
      <c r="I17" s="7">
        <f t="shared" si="3"/>
        <v>5769.489897797388</v>
      </c>
      <c r="K17" s="7">
        <f t="shared" si="4"/>
        <v>1912.4117012126405</v>
      </c>
      <c r="L17" s="7">
        <f t="shared" si="5"/>
        <v>2168.714300344232</v>
      </c>
      <c r="M17" s="7">
        <f t="shared" si="6"/>
        <v>4081.1260015568723</v>
      </c>
    </row>
    <row r="18" spans="1:13" x14ac:dyDescent="0.25">
      <c r="A18" s="1">
        <v>1999</v>
      </c>
      <c r="B18" s="2">
        <v>9.9</v>
      </c>
      <c r="C18" s="2">
        <v>11.7</v>
      </c>
      <c r="D18" s="6">
        <f t="shared" si="0"/>
        <v>0.45833333333333331</v>
      </c>
      <c r="E18" s="11">
        <v>153.4</v>
      </c>
      <c r="F18" s="15">
        <v>3642613.7</v>
      </c>
      <c r="G18" s="7">
        <f>B18/F4*1000000000</f>
        <v>3424.8436685999636</v>
      </c>
      <c r="H18" s="7">
        <f>C18*1000000000/F4</f>
        <v>4047.5425174363199</v>
      </c>
      <c r="I18" s="7">
        <f t="shared" si="3"/>
        <v>7472.3861860362831</v>
      </c>
      <c r="K18" s="7">
        <f t="shared" si="4"/>
        <v>2372.0722431099375</v>
      </c>
      <c r="L18" s="7">
        <f t="shared" si="5"/>
        <v>2803.3581054935621</v>
      </c>
      <c r="M18" s="7">
        <f t="shared" si="6"/>
        <v>5175.4303486034996</v>
      </c>
    </row>
    <row r="19" spans="1:13" x14ac:dyDescent="0.25">
      <c r="A19" s="1">
        <v>2000</v>
      </c>
      <c r="B19" s="2">
        <v>11.5</v>
      </c>
      <c r="C19" s="2">
        <v>12.6</v>
      </c>
      <c r="D19" s="6">
        <f t="shared" si="0"/>
        <v>0.47717842323651449</v>
      </c>
      <c r="E19" s="13">
        <v>159.46458333333334</v>
      </c>
      <c r="F19" s="15">
        <v>3699795.5240000002</v>
      </c>
      <c r="G19" s="7">
        <f t="shared" ref="G19:G36" si="7">B19/F19*1000000000</f>
        <v>3108.2798834155246</v>
      </c>
      <c r="H19" s="7">
        <f t="shared" ref="H19:H36" si="8">C19*1000000000/F19</f>
        <v>3405.5936113944008</v>
      </c>
      <c r="I19" s="7">
        <f t="shared" si="3"/>
        <v>6513.8734948099254</v>
      </c>
      <c r="K19" s="7">
        <f t="shared" si="4"/>
        <v>2070.9441849714549</v>
      </c>
      <c r="L19" s="7">
        <f t="shared" si="5"/>
        <v>2269.0344983165505</v>
      </c>
      <c r="M19" s="7">
        <f t="shared" si="6"/>
        <v>4339.9786832880054</v>
      </c>
    </row>
    <row r="20" spans="1:13" x14ac:dyDescent="0.25">
      <c r="A20" s="1">
        <v>2001</v>
      </c>
      <c r="B20" s="2">
        <v>11.4</v>
      </c>
      <c r="C20" s="2">
        <v>13.9</v>
      </c>
      <c r="D20" s="6">
        <f t="shared" si="0"/>
        <v>0.45059288537549408</v>
      </c>
      <c r="E20" s="13">
        <v>164.56700000000001</v>
      </c>
      <c r="F20" s="15">
        <v>3762087.5639999998</v>
      </c>
      <c r="G20" s="7">
        <f t="shared" si="7"/>
        <v>3030.2324988626983</v>
      </c>
      <c r="H20" s="7">
        <f t="shared" si="8"/>
        <v>3694.7571696659215</v>
      </c>
      <c r="I20" s="7">
        <f t="shared" si="3"/>
        <v>6724.9896685286203</v>
      </c>
      <c r="K20" s="7">
        <f t="shared" si="4"/>
        <v>1956.346232676764</v>
      </c>
      <c r="L20" s="7">
        <f t="shared" si="5"/>
        <v>2385.3695293164051</v>
      </c>
      <c r="M20" s="7">
        <f t="shared" si="6"/>
        <v>4341.7157619931695</v>
      </c>
    </row>
    <row r="21" spans="1:13" x14ac:dyDescent="0.25">
      <c r="A21" s="3">
        <v>2002</v>
      </c>
      <c r="B21" s="4">
        <v>12.7</v>
      </c>
      <c r="C21" s="4">
        <f>14.4</f>
        <v>14.4</v>
      </c>
      <c r="D21" s="6">
        <f t="shared" si="0"/>
        <v>0.46863468634686339</v>
      </c>
      <c r="E21" s="13">
        <v>165.97</v>
      </c>
      <c r="F21" s="15">
        <v>3853852.66</v>
      </c>
      <c r="G21" s="7">
        <f t="shared" si="7"/>
        <v>3295.4036182587215</v>
      </c>
      <c r="H21" s="7">
        <f t="shared" si="8"/>
        <v>3736.5206380256373</v>
      </c>
      <c r="I21" s="7">
        <f t="shared" si="3"/>
        <v>7031.9242562843592</v>
      </c>
      <c r="K21" s="7">
        <f t="shared" si="4"/>
        <v>2109.5583340888033</v>
      </c>
      <c r="L21" s="7">
        <f t="shared" si="5"/>
        <v>2391.9401583369108</v>
      </c>
      <c r="M21" s="7">
        <f t="shared" si="6"/>
        <v>4501.4984924257151</v>
      </c>
    </row>
    <row r="22" spans="1:13" x14ac:dyDescent="0.25">
      <c r="A22" s="1">
        <v>2003</v>
      </c>
      <c r="B22" s="2">
        <v>13.6</v>
      </c>
      <c r="C22" s="2">
        <f>15.5</f>
        <v>15.5</v>
      </c>
      <c r="D22" s="6">
        <f t="shared" si="0"/>
        <v>0.46735395189003431</v>
      </c>
      <c r="E22" s="13">
        <v>170</v>
      </c>
      <c r="F22" s="15">
        <v>3934766.2540000002</v>
      </c>
      <c r="G22" s="7">
        <f t="shared" si="7"/>
        <v>3456.3679573531276</v>
      </c>
      <c r="H22" s="7">
        <f t="shared" si="8"/>
        <v>3939.2428925715799</v>
      </c>
      <c r="I22" s="7">
        <f t="shared" si="3"/>
        <v>7395.6108499247075</v>
      </c>
      <c r="K22" s="7">
        <f t="shared" si="4"/>
        <v>2160.1483008183059</v>
      </c>
      <c r="L22" s="7">
        <f t="shared" si="5"/>
        <v>2461.9337251973348</v>
      </c>
      <c r="M22" s="7">
        <f t="shared" si="6"/>
        <v>4622.0820260156406</v>
      </c>
    </row>
    <row r="23" spans="1:13" x14ac:dyDescent="0.25">
      <c r="A23" s="1">
        <v>2004</v>
      </c>
      <c r="B23" s="2">
        <v>13.4</v>
      </c>
      <c r="C23" s="2">
        <f>16.4</f>
        <v>16.399999999999999</v>
      </c>
      <c r="D23" s="6">
        <f t="shared" si="0"/>
        <v>0.44966442953020141</v>
      </c>
      <c r="E23" s="13">
        <v>174.1</v>
      </c>
      <c r="F23" s="15">
        <v>4011257.4810000001</v>
      </c>
      <c r="G23" s="7">
        <f t="shared" si="7"/>
        <v>3340.5983194724763</v>
      </c>
      <c r="H23" s="7">
        <f t="shared" si="8"/>
        <v>4088.4934656230307</v>
      </c>
      <c r="I23" s="7">
        <f t="shared" si="3"/>
        <v>7429.0917850955066</v>
      </c>
      <c r="K23" s="7">
        <f t="shared" si="4"/>
        <v>2038.6280997372967</v>
      </c>
      <c r="L23" s="7">
        <f t="shared" si="5"/>
        <v>2495.0373757978855</v>
      </c>
      <c r="M23" s="7">
        <f t="shared" si="6"/>
        <v>4533.6654755351819</v>
      </c>
    </row>
    <row r="24" spans="1:13" x14ac:dyDescent="0.25">
      <c r="A24" s="1">
        <v>2005</v>
      </c>
      <c r="B24" s="2">
        <v>13.16</v>
      </c>
      <c r="C24" s="2">
        <v>18.5</v>
      </c>
      <c r="D24" s="6">
        <f t="shared" si="0"/>
        <v>0.41566645609602021</v>
      </c>
      <c r="E24" s="13">
        <v>180.154</v>
      </c>
      <c r="F24" s="18">
        <v>4080377.5920000002</v>
      </c>
      <c r="G24" s="7">
        <f t="shared" si="7"/>
        <v>3225.1917140711521</v>
      </c>
      <c r="H24" s="7">
        <f t="shared" si="8"/>
        <v>4533.8941269237321</v>
      </c>
      <c r="I24" s="7">
        <f t="shared" si="3"/>
        <v>7759.0858409948842</v>
      </c>
      <c r="K24" s="7">
        <f t="shared" si="4"/>
        <v>1902.0597040977789</v>
      </c>
      <c r="L24" s="7">
        <f t="shared" si="5"/>
        <v>2673.8681250614673</v>
      </c>
      <c r="M24" s="7">
        <f t="shared" si="6"/>
        <v>4575.9278291592464</v>
      </c>
    </row>
    <row r="25" spans="1:13" x14ac:dyDescent="0.25">
      <c r="A25" s="1">
        <v>2006</v>
      </c>
      <c r="B25" s="2">
        <v>13.4</v>
      </c>
      <c r="C25" s="2">
        <v>21.5</v>
      </c>
      <c r="D25" s="6">
        <f t="shared" si="0"/>
        <v>0.38395415472779371</v>
      </c>
      <c r="E25" s="13">
        <v>185.34800000000001</v>
      </c>
      <c r="F25" s="15">
        <v>4184347.148</v>
      </c>
      <c r="G25" s="7">
        <f t="shared" si="7"/>
        <v>3202.4111590274779</v>
      </c>
      <c r="H25" s="7">
        <f t="shared" si="8"/>
        <v>5138.1970088873704</v>
      </c>
      <c r="I25" s="7">
        <f t="shared" si="3"/>
        <v>8340.6081679148483</v>
      </c>
      <c r="K25" s="7">
        <f t="shared" si="4"/>
        <v>1835.6999885015578</v>
      </c>
      <c r="L25" s="7">
        <f t="shared" si="5"/>
        <v>2945.3395337898123</v>
      </c>
      <c r="M25" s="7">
        <f t="shared" si="6"/>
        <v>4781.0395222913703</v>
      </c>
    </row>
    <row r="26" spans="1:13" x14ac:dyDescent="0.25">
      <c r="A26" s="1">
        <v>2007</v>
      </c>
      <c r="B26" s="2">
        <v>16.2</v>
      </c>
      <c r="C26" s="2">
        <v>22.4</v>
      </c>
      <c r="D26" s="6">
        <f t="shared" si="0"/>
        <v>0.4196891191709845</v>
      </c>
      <c r="E26" s="13">
        <v>188.542</v>
      </c>
      <c r="F26" s="15">
        <v>4248372.1370000001</v>
      </c>
      <c r="G26" s="7">
        <f t="shared" si="7"/>
        <v>3813.2252725486696</v>
      </c>
      <c r="H26" s="7">
        <f t="shared" si="8"/>
        <v>5272.6077842648274</v>
      </c>
      <c r="I26" s="7">
        <f t="shared" si="3"/>
        <v>9085.833056813497</v>
      </c>
      <c r="K26" s="7">
        <f t="shared" si="4"/>
        <v>2148.8043373493579</v>
      </c>
      <c r="L26" s="7">
        <f t="shared" si="5"/>
        <v>2971.1862442361498</v>
      </c>
      <c r="M26" s="7">
        <f t="shared" si="6"/>
        <v>5119.9905815855072</v>
      </c>
    </row>
    <row r="27" spans="1:13" x14ac:dyDescent="0.25">
      <c r="A27" s="1">
        <v>2008</v>
      </c>
      <c r="B27" s="2">
        <v>20.3</v>
      </c>
      <c r="C27" s="2">
        <v>20.6</v>
      </c>
      <c r="D27" s="6">
        <f t="shared" si="0"/>
        <v>0.49633251833740827</v>
      </c>
      <c r="E27" s="14">
        <v>192.12537499285838</v>
      </c>
      <c r="F27" s="15">
        <v>4313679.233</v>
      </c>
      <c r="G27" s="7">
        <f t="shared" si="7"/>
        <v>4705.9595541326617</v>
      </c>
      <c r="H27" s="7">
        <f t="shared" si="8"/>
        <v>4775.5057544400406</v>
      </c>
      <c r="I27" s="7">
        <f t="shared" si="3"/>
        <v>9481.4653085727023</v>
      </c>
      <c r="K27" s="7">
        <f t="shared" si="4"/>
        <v>2602.4115693727581</v>
      </c>
      <c r="L27" s="7">
        <f t="shared" si="5"/>
        <v>2640.8708536492031</v>
      </c>
      <c r="M27" s="7">
        <f t="shared" si="6"/>
        <v>5243.2824230219612</v>
      </c>
    </row>
    <row r="28" spans="1:13" x14ac:dyDescent="0.25">
      <c r="A28" s="1">
        <v>2009</v>
      </c>
      <c r="B28" s="2">
        <v>20.2</v>
      </c>
      <c r="C28" s="2">
        <f>19.8</f>
        <v>19.8</v>
      </c>
      <c r="D28" s="6">
        <f t="shared" si="0"/>
        <v>0.505</v>
      </c>
      <c r="E28" s="10">
        <v>192.68112248130603</v>
      </c>
      <c r="F28" s="15">
        <v>4389303.5669999998</v>
      </c>
      <c r="G28" s="7">
        <f t="shared" si="7"/>
        <v>4602.096822801047</v>
      </c>
      <c r="H28" s="7">
        <f t="shared" si="8"/>
        <v>4510.9661926465706</v>
      </c>
      <c r="I28" s="7">
        <f t="shared" si="3"/>
        <v>9113.0630154476166</v>
      </c>
      <c r="K28" s="7">
        <f t="shared" si="4"/>
        <v>2537.6346907805282</v>
      </c>
      <c r="L28" s="7">
        <f t="shared" si="5"/>
        <v>2487.3844988838837</v>
      </c>
      <c r="M28" s="7">
        <f t="shared" si="6"/>
        <v>5025.0191896644119</v>
      </c>
    </row>
    <row r="29" spans="1:13" x14ac:dyDescent="0.25">
      <c r="A29" s="1">
        <v>2010</v>
      </c>
      <c r="B29" s="2">
        <v>21.1</v>
      </c>
      <c r="C29" s="2">
        <f>20.7</f>
        <v>20.7</v>
      </c>
      <c r="D29" s="6">
        <f t="shared" si="0"/>
        <v>0.50478468899521534</v>
      </c>
      <c r="E29" s="10">
        <v>196.84550000000002</v>
      </c>
      <c r="F29" s="15">
        <v>4472679.4210000001</v>
      </c>
      <c r="G29" s="7">
        <f t="shared" si="7"/>
        <v>4717.5301455614881</v>
      </c>
      <c r="H29" s="7">
        <f t="shared" si="8"/>
        <v>4628.0982944607958</v>
      </c>
      <c r="I29" s="7">
        <f t="shared" si="3"/>
        <v>9345.628440022283</v>
      </c>
      <c r="K29" s="7">
        <f t="shared" si="4"/>
        <v>2546.2539276305934</v>
      </c>
      <c r="L29" s="7">
        <f t="shared" si="5"/>
        <v>2497.9837109930463</v>
      </c>
      <c r="M29" s="7">
        <f t="shared" si="6"/>
        <v>5044.2376386236392</v>
      </c>
    </row>
    <row r="30" spans="1:13" x14ac:dyDescent="0.25">
      <c r="A30" s="1">
        <v>2011</v>
      </c>
      <c r="B30" s="2">
        <v>22</v>
      </c>
      <c r="C30" s="2">
        <f>20.6</f>
        <v>20.6</v>
      </c>
      <c r="D30" s="6">
        <f t="shared" si="0"/>
        <v>0.51643192488262912</v>
      </c>
      <c r="E30" s="10">
        <v>199.30217410883344</v>
      </c>
      <c r="F30" s="15">
        <v>4556974.5599999996</v>
      </c>
      <c r="G30" s="7">
        <f t="shared" si="7"/>
        <v>4827.7644982068987</v>
      </c>
      <c r="H30" s="7">
        <f t="shared" si="8"/>
        <v>4520.5431210482775</v>
      </c>
      <c r="I30" s="7">
        <f t="shared" si="3"/>
        <v>9348.3076192551762</v>
      </c>
      <c r="K30" s="7">
        <f t="shared" si="4"/>
        <v>2573.6326608525369</v>
      </c>
      <c r="L30" s="7">
        <f t="shared" si="5"/>
        <v>2409.8560369801025</v>
      </c>
      <c r="M30" s="7">
        <f t="shared" si="6"/>
        <v>4983.4886978326394</v>
      </c>
    </row>
    <row r="31" spans="1:13" x14ac:dyDescent="0.25">
      <c r="A31" s="1">
        <v>2012</v>
      </c>
      <c r="B31" s="2">
        <v>20.5</v>
      </c>
      <c r="C31" s="2">
        <f>21</f>
        <v>21</v>
      </c>
      <c r="D31" s="6">
        <f t="shared" si="0"/>
        <v>0.49397590361445781</v>
      </c>
      <c r="E31" s="10">
        <v>205.28100000000001</v>
      </c>
      <c r="F31" s="15">
        <v>4634111.5429999996</v>
      </c>
      <c r="G31" s="7">
        <f t="shared" si="7"/>
        <v>4423.7174288491233</v>
      </c>
      <c r="H31" s="7">
        <f t="shared" si="8"/>
        <v>4531.6129758942234</v>
      </c>
      <c r="I31" s="7">
        <f t="shared" si="3"/>
        <v>8955.3304047433467</v>
      </c>
      <c r="K31" s="7">
        <f t="shared" si="4"/>
        <v>2289.55532472497</v>
      </c>
      <c r="L31" s="7">
        <f t="shared" si="5"/>
        <v>2345.3981375231401</v>
      </c>
      <c r="M31" s="7">
        <f t="shared" si="6"/>
        <v>4634.9534622481096</v>
      </c>
    </row>
    <row r="32" spans="1:13" x14ac:dyDescent="0.25">
      <c r="A32" s="1">
        <v>2013</v>
      </c>
      <c r="B32" s="2">
        <v>20.3</v>
      </c>
      <c r="C32" s="2">
        <f>22.2</f>
        <v>22.2</v>
      </c>
      <c r="D32" s="6">
        <f t="shared" si="0"/>
        <v>0.47764705882352942</v>
      </c>
      <c r="E32" s="14">
        <v>208.38589304053554</v>
      </c>
      <c r="F32" s="15">
        <v>4699624.0480000004</v>
      </c>
      <c r="G32" s="7">
        <f t="shared" si="7"/>
        <v>4319.494451612356</v>
      </c>
      <c r="H32" s="7">
        <f t="shared" si="8"/>
        <v>4723.7821096450389</v>
      </c>
      <c r="I32" s="7">
        <f t="shared" si="3"/>
        <v>9043.2765612573949</v>
      </c>
      <c r="K32" s="7">
        <f t="shared" si="4"/>
        <v>2202.3032713682333</v>
      </c>
      <c r="L32" s="7">
        <f t="shared" si="5"/>
        <v>2408.4301785406292</v>
      </c>
      <c r="M32" s="7">
        <f t="shared" si="6"/>
        <v>4610.733449908862</v>
      </c>
    </row>
    <row r="33" spans="1:15" x14ac:dyDescent="0.25">
      <c r="A33" s="1">
        <v>2014</v>
      </c>
      <c r="B33" s="2">
        <v>22.1</v>
      </c>
      <c r="C33" s="2">
        <f>23.5</f>
        <v>23.5</v>
      </c>
      <c r="D33" s="6">
        <f t="shared" si="0"/>
        <v>0.48464912280701755</v>
      </c>
      <c r="E33" s="10">
        <v>213.44278002265617</v>
      </c>
      <c r="F33" s="15">
        <v>4780068.8059999999</v>
      </c>
      <c r="G33" s="7">
        <f t="shared" si="7"/>
        <v>4623.3644110435853</v>
      </c>
      <c r="H33" s="7">
        <f t="shared" si="8"/>
        <v>4916.2472244128612</v>
      </c>
      <c r="I33" s="7">
        <f t="shared" si="3"/>
        <v>9539.6116354564474</v>
      </c>
      <c r="K33" s="7">
        <f t="shared" si="4"/>
        <v>2301.3844573857623</v>
      </c>
      <c r="L33" s="7">
        <f t="shared" si="5"/>
        <v>2447.1735180346336</v>
      </c>
      <c r="M33" s="7">
        <f t="shared" si="6"/>
        <v>4748.5579754203964</v>
      </c>
    </row>
    <row r="34" spans="1:15" x14ac:dyDescent="0.25">
      <c r="A34" s="1">
        <v>2015</v>
      </c>
      <c r="B34" s="2">
        <v>22.8</v>
      </c>
      <c r="C34" s="2">
        <f>25.3</f>
        <v>25.3</v>
      </c>
      <c r="D34" s="6">
        <f t="shared" si="0"/>
        <v>0.47401247401247404</v>
      </c>
      <c r="E34" s="10">
        <v>213.03477776050627</v>
      </c>
      <c r="F34" s="15">
        <v>4855445.2910000002</v>
      </c>
      <c r="G34" s="7">
        <f t="shared" si="7"/>
        <v>4695.758809652707</v>
      </c>
      <c r="H34" s="7">
        <f t="shared" si="8"/>
        <v>5210.6446440444506</v>
      </c>
      <c r="I34" s="7">
        <f t="shared" si="3"/>
        <v>9906.4034536971576</v>
      </c>
      <c r="K34" s="7">
        <f t="shared" si="4"/>
        <v>2341.8970168713636</v>
      </c>
      <c r="L34" s="7">
        <f t="shared" si="5"/>
        <v>2598.6839704756794</v>
      </c>
      <c r="M34" s="7">
        <f t="shared" si="6"/>
        <v>4940.5809873470434</v>
      </c>
    </row>
    <row r="35" spans="1:15" x14ac:dyDescent="0.25">
      <c r="A35" s="1">
        <v>2016</v>
      </c>
      <c r="B35" s="2">
        <v>24</v>
      </c>
      <c r="C35" s="2">
        <f>26.5</f>
        <v>26.5</v>
      </c>
      <c r="D35" s="6">
        <f t="shared" si="0"/>
        <v>0.47524752475247523</v>
      </c>
      <c r="E35" s="10">
        <v>215.22600248599514</v>
      </c>
      <c r="F35" s="15">
        <v>4924906.1370000001</v>
      </c>
      <c r="G35" s="7">
        <f t="shared" si="7"/>
        <v>4873.18932226789</v>
      </c>
      <c r="H35" s="7">
        <f t="shared" si="8"/>
        <v>5380.8132100041275</v>
      </c>
      <c r="I35" s="7">
        <f t="shared" si="3"/>
        <v>10254.002532272018</v>
      </c>
      <c r="K35" s="7">
        <f t="shared" si="4"/>
        <v>2405.6423655536546</v>
      </c>
      <c r="L35" s="7">
        <f t="shared" si="5"/>
        <v>2656.2301119654931</v>
      </c>
      <c r="M35" s="7">
        <f t="shared" si="6"/>
        <v>5061.8724775191477</v>
      </c>
    </row>
    <row r="36" spans="1:15" x14ac:dyDescent="0.25">
      <c r="A36" s="1">
        <v>2017</v>
      </c>
      <c r="B36" s="2">
        <v>23.5</v>
      </c>
      <c r="C36" s="2">
        <v>27.9</v>
      </c>
      <c r="D36" s="6">
        <f t="shared" si="0"/>
        <v>0.45719844357976652</v>
      </c>
      <c r="E36" s="10">
        <v>221.05500000000001</v>
      </c>
      <c r="F36" s="16">
        <v>4971656.2769999998</v>
      </c>
      <c r="G36" s="7">
        <f t="shared" si="7"/>
        <v>4726.7949935952502</v>
      </c>
      <c r="H36" s="7">
        <f t="shared" si="8"/>
        <v>5611.811928566276</v>
      </c>
      <c r="I36" s="7">
        <f t="shared" si="3"/>
        <v>10338.606922161525</v>
      </c>
      <c r="K36" s="7">
        <f t="shared" si="4"/>
        <v>2271.8462843990578</v>
      </c>
      <c r="L36" s="7">
        <f t="shared" si="5"/>
        <v>2697.2132482865409</v>
      </c>
      <c r="M36" s="7">
        <f t="shared" si="6"/>
        <v>4969.0595326855982</v>
      </c>
      <c r="O36" s="7"/>
    </row>
    <row r="38" spans="1:15" x14ac:dyDescent="0.25">
      <c r="A38" s="29" t="s">
        <v>17</v>
      </c>
      <c r="B38" s="29"/>
      <c r="C38" s="29"/>
      <c r="D38" s="29"/>
      <c r="E38" s="29"/>
    </row>
  </sheetData>
  <mergeCells count="5">
    <mergeCell ref="A2:F2"/>
    <mergeCell ref="G2:I2"/>
    <mergeCell ref="K2:M2"/>
    <mergeCell ref="G1:M1"/>
    <mergeCell ref="A38:E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5" workbookViewId="0">
      <selection activeCell="T25" sqref="T25"/>
    </sheetView>
  </sheetViews>
  <sheetFormatPr defaultRowHeight="15" x14ac:dyDescent="0.25"/>
  <cols>
    <col min="1" max="1" width="10.140625" customWidth="1"/>
    <col min="2" max="3" width="5.5703125" customWidth="1"/>
    <col min="4" max="4" width="7.7109375" customWidth="1"/>
    <col min="5" max="5" width="5.5703125" customWidth="1"/>
    <col min="6" max="7" width="12.85546875" style="6" customWidth="1"/>
    <col min="8" max="8" width="9.28515625" bestFit="1" customWidth="1"/>
    <col min="9" max="9" width="13.5703125" customWidth="1"/>
    <col min="10" max="11" width="16.42578125" customWidth="1"/>
    <col min="12" max="12" width="16.28515625" customWidth="1"/>
    <col min="13" max="13" width="2.140625" customWidth="1"/>
    <col min="14" max="14" width="16.42578125" bestFit="1" customWidth="1"/>
    <col min="15" max="16" width="16.28515625" customWidth="1"/>
  </cols>
  <sheetData>
    <row r="1" spans="1:16" x14ac:dyDescent="0.25">
      <c r="J1" s="29" t="s">
        <v>11</v>
      </c>
      <c r="K1" s="29"/>
      <c r="L1" s="29"/>
      <c r="M1" s="29"/>
      <c r="N1" s="29"/>
      <c r="O1" s="29"/>
      <c r="P1" s="29"/>
    </row>
    <row r="2" spans="1:16" ht="17.25" x14ac:dyDescent="0.25">
      <c r="A2" s="27" t="s">
        <v>16</v>
      </c>
      <c r="B2" s="27"/>
      <c r="C2" s="27"/>
      <c r="D2" s="27"/>
      <c r="E2" s="27"/>
      <c r="F2" s="27"/>
      <c r="G2" s="19"/>
      <c r="J2" s="30" t="s">
        <v>8</v>
      </c>
      <c r="K2" s="30"/>
      <c r="L2" s="30"/>
      <c r="N2" s="30" t="s">
        <v>9</v>
      </c>
      <c r="O2" s="30"/>
      <c r="P2" s="30"/>
    </row>
    <row r="3" spans="1:16" ht="6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9" t="s">
        <v>7</v>
      </c>
      <c r="H3" s="5" t="s">
        <v>6</v>
      </c>
      <c r="I3" s="8" t="s">
        <v>15</v>
      </c>
      <c r="J3" s="5" t="s">
        <v>12</v>
      </c>
      <c r="K3" s="5" t="s">
        <v>13</v>
      </c>
      <c r="L3" s="5" t="s">
        <v>14</v>
      </c>
      <c r="N3" s="5" t="s">
        <v>12</v>
      </c>
      <c r="O3" s="5" t="s">
        <v>13</v>
      </c>
      <c r="P3" s="5" t="s">
        <v>14</v>
      </c>
    </row>
    <row r="4" spans="1:16" x14ac:dyDescent="0.25">
      <c r="A4" s="1">
        <v>1985</v>
      </c>
      <c r="B4" s="2">
        <v>4.7229999999999999</v>
      </c>
      <c r="C4" s="2">
        <v>2.9729999999999999</v>
      </c>
      <c r="D4" s="2">
        <v>0.622</v>
      </c>
      <c r="E4" s="2">
        <f>SUM(B4:D4)</f>
        <v>8.3179999999999996</v>
      </c>
      <c r="F4" s="6">
        <f>B4/E4</f>
        <v>0.56780476075979802</v>
      </c>
      <c r="G4" s="6">
        <f>B4/(B4+C4)</f>
        <v>0.61369542619542616</v>
      </c>
      <c r="H4" s="20">
        <v>106.24598297119141</v>
      </c>
      <c r="I4" s="15">
        <v>2890642.89</v>
      </c>
      <c r="J4" s="7">
        <f t="shared" ref="J4:J36" si="0">B4/I4*1000000000</f>
        <v>1633.8925905856186</v>
      </c>
      <c r="K4" s="7">
        <f t="shared" ref="K4:K36" si="1">C4*1000000000/I4</f>
        <v>1028.4909319947162</v>
      </c>
      <c r="L4" s="7">
        <f t="shared" ref="L4:L36" si="2">E4*1000000000/I4</f>
        <v>2877.5605692337872</v>
      </c>
      <c r="N4" s="7">
        <f>J4*$H$4/$H4</f>
        <v>1633.8925905856183</v>
      </c>
      <c r="O4" s="7">
        <f>K4*$H$4/$H4</f>
        <v>1028.4909319947162</v>
      </c>
      <c r="P4" s="7">
        <f>L4*$H$4/$H4</f>
        <v>2877.5605692337872</v>
      </c>
    </row>
    <row r="5" spans="1:16" x14ac:dyDescent="0.25">
      <c r="A5" s="1">
        <v>1986</v>
      </c>
      <c r="B5" s="2">
        <v>4.8339999999999996</v>
      </c>
      <c r="C5" s="2">
        <v>3.17</v>
      </c>
      <c r="D5" s="2">
        <v>0.72199999999999998</v>
      </c>
      <c r="E5" s="2">
        <f t="shared" ref="E5:E35" si="3">SUM(B5:D5)</f>
        <v>8.7259999999999991</v>
      </c>
      <c r="F5" s="6">
        <f t="shared" ref="F5:F36" si="4">B5/E5</f>
        <v>0.55397662159064864</v>
      </c>
      <c r="G5" s="6">
        <f t="shared" ref="G5:G36" si="5">B5/(B5+C5)</f>
        <v>0.60394802598700648</v>
      </c>
      <c r="H5" s="20">
        <v>106.60931610107423</v>
      </c>
      <c r="I5" s="15">
        <v>2932715.5070000002</v>
      </c>
      <c r="J5" s="7">
        <f t="shared" si="0"/>
        <v>1648.3017150698347</v>
      </c>
      <c r="K5" s="7">
        <f t="shared" si="1"/>
        <v>1080.9094821620554</v>
      </c>
      <c r="L5" s="7">
        <f t="shared" si="2"/>
        <v>2975.399413673847</v>
      </c>
      <c r="N5" s="7">
        <f t="shared" ref="N5:N36" si="6">J5*$H$4/$H5</f>
        <v>1642.6841701588462</v>
      </c>
      <c r="O5" s="7">
        <f t="shared" ref="O5:O36" si="7">K5*$H$4/$H5</f>
        <v>1077.2256556482298</v>
      </c>
      <c r="P5" s="7">
        <f t="shared" ref="P5:P36" si="8">L5*$H$4/$H5</f>
        <v>2965.259012992572</v>
      </c>
    </row>
    <row r="6" spans="1:16" x14ac:dyDescent="0.25">
      <c r="A6" s="1">
        <v>1987</v>
      </c>
      <c r="B6" s="2">
        <v>5.01</v>
      </c>
      <c r="C6" s="2">
        <v>3.27</v>
      </c>
      <c r="D6" s="2">
        <v>0.70099999999999996</v>
      </c>
      <c r="E6" s="2">
        <f t="shared" si="3"/>
        <v>8.9809999999999999</v>
      </c>
      <c r="F6" s="6">
        <f t="shared" si="4"/>
        <v>0.55784433804698808</v>
      </c>
      <c r="G6" s="6">
        <f t="shared" si="5"/>
        <v>0.60507246376811596</v>
      </c>
      <c r="H6" s="20">
        <v>109.6552766418457</v>
      </c>
      <c r="I6" s="17">
        <v>2981016.3569999998</v>
      </c>
      <c r="J6" s="7">
        <f t="shared" si="0"/>
        <v>1680.634857381965</v>
      </c>
      <c r="K6" s="7">
        <f t="shared" si="1"/>
        <v>1096.941314099606</v>
      </c>
      <c r="L6" s="7">
        <f t="shared" si="2"/>
        <v>3012.7308690913032</v>
      </c>
      <c r="N6" s="7">
        <f t="shared" si="6"/>
        <v>1628.3822165841327</v>
      </c>
      <c r="O6" s="7">
        <f t="shared" si="7"/>
        <v>1062.8362970519188</v>
      </c>
      <c r="P6" s="7">
        <f t="shared" si="8"/>
        <v>2919.0620134016162</v>
      </c>
    </row>
    <row r="7" spans="1:16" x14ac:dyDescent="0.25">
      <c r="A7" s="1">
        <v>1988</v>
      </c>
      <c r="B7" s="2">
        <v>4.7</v>
      </c>
      <c r="C7" s="2">
        <v>5.8</v>
      </c>
      <c r="D7" s="2">
        <v>0.8</v>
      </c>
      <c r="E7" s="2">
        <f t="shared" si="3"/>
        <v>11.3</v>
      </c>
      <c r="F7" s="6">
        <f t="shared" si="4"/>
        <v>0.41592920353982299</v>
      </c>
      <c r="G7" s="6">
        <f t="shared" si="5"/>
        <v>0.44761904761904764</v>
      </c>
      <c r="H7" s="20">
        <v>112.81458129882813</v>
      </c>
      <c r="I7" s="15">
        <v>2998185.4789999998</v>
      </c>
      <c r="J7" s="7">
        <f t="shared" si="0"/>
        <v>1567.6148233389536</v>
      </c>
      <c r="K7" s="7">
        <f t="shared" si="1"/>
        <v>1934.5033990140275</v>
      </c>
      <c r="L7" s="7">
        <f t="shared" si="2"/>
        <v>3768.9462773893983</v>
      </c>
      <c r="N7" s="7">
        <f t="shared" si="6"/>
        <v>1476.3408764039598</v>
      </c>
      <c r="O7" s="7">
        <f t="shared" si="7"/>
        <v>1821.8674644985033</v>
      </c>
      <c r="P7" s="7">
        <f t="shared" si="8"/>
        <v>3549.500404971222</v>
      </c>
    </row>
    <row r="8" spans="1:16" x14ac:dyDescent="0.25">
      <c r="A8" s="1">
        <v>1989</v>
      </c>
      <c r="B8" s="2">
        <v>4.8</v>
      </c>
      <c r="C8" s="2">
        <v>6.1</v>
      </c>
      <c r="D8" s="2">
        <v>0.9</v>
      </c>
      <c r="E8" s="2">
        <f t="shared" si="3"/>
        <v>11.799999999999999</v>
      </c>
      <c r="F8" s="6">
        <f t="shared" si="4"/>
        <v>0.40677966101694918</v>
      </c>
      <c r="G8" s="6">
        <f t="shared" si="5"/>
        <v>0.44036697247706424</v>
      </c>
      <c r="H8" s="20">
        <v>116.81791488647461</v>
      </c>
      <c r="I8" s="15">
        <v>3033076.821</v>
      </c>
      <c r="J8" s="7">
        <f>B8/I8*1000000000</f>
        <v>1582.5514100949968</v>
      </c>
      <c r="K8" s="7">
        <f>C8*1000000000/I8</f>
        <v>2011.1590836623916</v>
      </c>
      <c r="L8" s="7">
        <f>E8*1000000000/I8</f>
        <v>3890.4388831501997</v>
      </c>
      <c r="N8" s="7">
        <f t="shared" si="6"/>
        <v>1439.3317183532054</v>
      </c>
      <c r="O8" s="7">
        <f t="shared" si="7"/>
        <v>1829.1507254071983</v>
      </c>
      <c r="P8" s="7">
        <f t="shared" si="8"/>
        <v>3538.3571409516289</v>
      </c>
    </row>
    <row r="9" spans="1:16" x14ac:dyDescent="0.25">
      <c r="A9" s="1">
        <v>1990</v>
      </c>
      <c r="B9" s="2">
        <v>5.0999999999999996</v>
      </c>
      <c r="C9" s="2">
        <v>6.7</v>
      </c>
      <c r="D9" s="2">
        <v>0.9</v>
      </c>
      <c r="E9" s="2">
        <f t="shared" si="3"/>
        <v>12.700000000000001</v>
      </c>
      <c r="F9" s="6">
        <f t="shared" si="4"/>
        <v>0.40157480314960625</v>
      </c>
      <c r="G9" s="6">
        <f t="shared" si="5"/>
        <v>0.43220338983050843</v>
      </c>
      <c r="H9" s="20">
        <v>122.85</v>
      </c>
      <c r="I9" s="15">
        <v>3080737.7420000001</v>
      </c>
      <c r="J9" s="7">
        <f t="shared" si="0"/>
        <v>1655.4476320626709</v>
      </c>
      <c r="K9" s="7">
        <f t="shared" si="1"/>
        <v>2174.8037519254699</v>
      </c>
      <c r="L9" s="7">
        <f t="shared" si="2"/>
        <v>4122.3892014109661</v>
      </c>
      <c r="N9" s="7">
        <f t="shared" si="6"/>
        <v>1431.7025716388252</v>
      </c>
      <c r="O9" s="7">
        <f t="shared" si="7"/>
        <v>1880.8641627412021</v>
      </c>
      <c r="P9" s="7">
        <f t="shared" si="8"/>
        <v>3565.220129375115</v>
      </c>
    </row>
    <row r="10" spans="1:16" x14ac:dyDescent="0.25">
      <c r="A10" s="1">
        <v>1991</v>
      </c>
      <c r="B10" s="2">
        <v>5.8</v>
      </c>
      <c r="C10" s="2">
        <v>7.2</v>
      </c>
      <c r="D10" s="2">
        <v>1</v>
      </c>
      <c r="E10" s="2">
        <f t="shared" si="3"/>
        <v>14</v>
      </c>
      <c r="F10" s="6">
        <f t="shared" si="4"/>
        <v>0.41428571428571426</v>
      </c>
      <c r="G10" s="6">
        <f t="shared" si="5"/>
        <v>0.44615384615384612</v>
      </c>
      <c r="H10" s="20">
        <v>127.9650015258789</v>
      </c>
      <c r="I10" s="15">
        <v>3084443.51</v>
      </c>
      <c r="J10" s="7">
        <f t="shared" si="0"/>
        <v>1880.4040278889725</v>
      </c>
      <c r="K10" s="7">
        <f t="shared" si="1"/>
        <v>2334.2946553104489</v>
      </c>
      <c r="L10" s="7">
        <f t="shared" si="2"/>
        <v>4538.9062742147617</v>
      </c>
      <c r="N10" s="7">
        <f t="shared" si="6"/>
        <v>1561.2501226411352</v>
      </c>
      <c r="O10" s="7">
        <f t="shared" si="7"/>
        <v>1938.1036005200303</v>
      </c>
      <c r="P10" s="7">
        <f t="shared" si="8"/>
        <v>3768.5347787889477</v>
      </c>
    </row>
    <row r="11" spans="1:16" x14ac:dyDescent="0.25">
      <c r="A11" s="1">
        <v>1992</v>
      </c>
      <c r="B11" s="2">
        <v>6.2</v>
      </c>
      <c r="C11" s="2">
        <v>8</v>
      </c>
      <c r="D11" s="2">
        <v>1.1000000000000001</v>
      </c>
      <c r="E11" s="2">
        <f t="shared" si="3"/>
        <v>15.299999999999999</v>
      </c>
      <c r="F11" s="6">
        <f t="shared" si="4"/>
        <v>0.4052287581699347</v>
      </c>
      <c r="G11" s="6">
        <f t="shared" si="5"/>
        <v>0.43661971830985918</v>
      </c>
      <c r="H11" s="20">
        <v>131.50750152587892</v>
      </c>
      <c r="I11" s="15">
        <v>3175169.281</v>
      </c>
      <c r="J11" s="7">
        <f t="shared" si="0"/>
        <v>1952.6517962681185</v>
      </c>
      <c r="K11" s="7">
        <f t="shared" si="1"/>
        <v>2519.5507048620884</v>
      </c>
      <c r="L11" s="7">
        <f t="shared" si="2"/>
        <v>4818.640723048743</v>
      </c>
      <c r="N11" s="7">
        <f t="shared" si="6"/>
        <v>1577.563310745001</v>
      </c>
      <c r="O11" s="7">
        <f t="shared" si="7"/>
        <v>2035.5655622516142</v>
      </c>
      <c r="P11" s="7">
        <f t="shared" si="8"/>
        <v>3893.0191378062118</v>
      </c>
    </row>
    <row r="12" spans="1:16" x14ac:dyDescent="0.25">
      <c r="A12" s="1">
        <v>1993</v>
      </c>
      <c r="B12" s="2">
        <v>6.8</v>
      </c>
      <c r="C12" s="2">
        <v>8.8000000000000007</v>
      </c>
      <c r="D12" s="2">
        <v>1.2</v>
      </c>
      <c r="E12" s="2">
        <f t="shared" si="3"/>
        <v>16.8</v>
      </c>
      <c r="F12" s="6">
        <f t="shared" si="4"/>
        <v>0.40476190476190471</v>
      </c>
      <c r="G12" s="6">
        <f t="shared" si="5"/>
        <v>0.43589743589743585</v>
      </c>
      <c r="H12" s="20">
        <v>135.39583740234374</v>
      </c>
      <c r="I12" s="15">
        <v>3230662.094</v>
      </c>
      <c r="J12" s="7">
        <f t="shared" si="0"/>
        <v>2104.8317038878777</v>
      </c>
      <c r="K12" s="7">
        <f t="shared" si="1"/>
        <v>2723.8998520901951</v>
      </c>
      <c r="L12" s="7">
        <f t="shared" si="2"/>
        <v>5200.1724448994637</v>
      </c>
      <c r="N12" s="7">
        <f t="shared" si="6"/>
        <v>1651.674952930452</v>
      </c>
      <c r="O12" s="7">
        <f t="shared" si="7"/>
        <v>2137.4617037923504</v>
      </c>
      <c r="P12" s="7">
        <f t="shared" si="8"/>
        <v>4080.6087072399414</v>
      </c>
    </row>
    <row r="13" spans="1:16" x14ac:dyDescent="0.25">
      <c r="A13" s="1">
        <v>1994</v>
      </c>
      <c r="B13" s="2">
        <v>7.2</v>
      </c>
      <c r="C13" s="2">
        <v>8.6999999999999993</v>
      </c>
      <c r="D13" s="2">
        <v>1.4</v>
      </c>
      <c r="E13" s="2">
        <f t="shared" si="3"/>
        <v>17.299999999999997</v>
      </c>
      <c r="F13" s="6">
        <f t="shared" si="4"/>
        <v>0.41618497109826597</v>
      </c>
      <c r="G13" s="6">
        <f t="shared" si="5"/>
        <v>0.45283018867924535</v>
      </c>
      <c r="H13" s="20">
        <v>139.60849999999999</v>
      </c>
      <c r="I13" s="15">
        <v>3305513.6150000002</v>
      </c>
      <c r="J13" s="7">
        <f t="shared" si="0"/>
        <v>2178.1788970183984</v>
      </c>
      <c r="K13" s="7">
        <f t="shared" si="1"/>
        <v>2631.9661672305651</v>
      </c>
      <c r="L13" s="7">
        <f t="shared" si="2"/>
        <v>5233.6798497803175</v>
      </c>
      <c r="N13" s="7">
        <f t="shared" si="6"/>
        <v>1657.6552144090456</v>
      </c>
      <c r="O13" s="7">
        <f t="shared" si="7"/>
        <v>2003.0000507442637</v>
      </c>
      <c r="P13" s="7">
        <f t="shared" si="8"/>
        <v>3982.9771123995115</v>
      </c>
    </row>
    <row r="14" spans="1:16" x14ac:dyDescent="0.25">
      <c r="A14" s="1">
        <v>1995</v>
      </c>
      <c r="B14" s="2">
        <v>7.5</v>
      </c>
      <c r="C14" s="2">
        <v>9.1</v>
      </c>
      <c r="D14" s="2">
        <v>1.5</v>
      </c>
      <c r="E14" s="2">
        <f t="shared" si="3"/>
        <v>18.100000000000001</v>
      </c>
      <c r="F14" s="6">
        <f t="shared" si="4"/>
        <v>0.41436464088397784</v>
      </c>
      <c r="G14" s="6">
        <f t="shared" si="5"/>
        <v>0.45180722891566261</v>
      </c>
      <c r="H14" s="21">
        <v>142.49199999999999</v>
      </c>
      <c r="I14" s="15">
        <v>3366339.5869999998</v>
      </c>
      <c r="J14" s="7">
        <f t="shared" si="0"/>
        <v>2227.9392218667454</v>
      </c>
      <c r="K14" s="7">
        <f t="shared" si="1"/>
        <v>2703.2329225316507</v>
      </c>
      <c r="L14" s="7">
        <f t="shared" si="2"/>
        <v>5376.7599887717452</v>
      </c>
      <c r="N14" s="7">
        <f t="shared" si="6"/>
        <v>1661.2132093542352</v>
      </c>
      <c r="O14" s="7">
        <f t="shared" si="7"/>
        <v>2015.6053606831383</v>
      </c>
      <c r="P14" s="7">
        <f t="shared" si="8"/>
        <v>4009.0612119082207</v>
      </c>
    </row>
    <row r="15" spans="1:16" x14ac:dyDescent="0.25">
      <c r="A15" s="1">
        <v>1996</v>
      </c>
      <c r="B15" s="2">
        <v>8.4</v>
      </c>
      <c r="C15" s="2">
        <v>9.6</v>
      </c>
      <c r="D15" s="2">
        <v>1.5</v>
      </c>
      <c r="E15" s="2">
        <f t="shared" si="3"/>
        <v>19.5</v>
      </c>
      <c r="F15" s="6">
        <f t="shared" si="4"/>
        <v>0.43076923076923079</v>
      </c>
      <c r="G15" s="6">
        <f t="shared" si="5"/>
        <v>0.46666666666666667</v>
      </c>
      <c r="H15" s="21">
        <v>145.79</v>
      </c>
      <c r="I15" s="15">
        <v>3436832.8289999999</v>
      </c>
      <c r="J15" s="7">
        <f t="shared" si="0"/>
        <v>2444.1107315784429</v>
      </c>
      <c r="K15" s="7">
        <f t="shared" si="1"/>
        <v>2793.2694075182208</v>
      </c>
      <c r="L15" s="7">
        <f t="shared" si="2"/>
        <v>5673.8284840213855</v>
      </c>
      <c r="N15" s="7">
        <f t="shared" si="6"/>
        <v>1781.171185725972</v>
      </c>
      <c r="O15" s="7">
        <f t="shared" si="7"/>
        <v>2035.6242122582539</v>
      </c>
      <c r="P15" s="7">
        <f t="shared" si="8"/>
        <v>4134.8616811495776</v>
      </c>
    </row>
    <row r="16" spans="1:16" x14ac:dyDescent="0.25">
      <c r="A16" s="1">
        <v>1997</v>
      </c>
      <c r="B16" s="2">
        <v>8.8000000000000007</v>
      </c>
      <c r="C16" s="2">
        <v>10.3</v>
      </c>
      <c r="D16" s="2">
        <v>1.78</v>
      </c>
      <c r="E16" s="2">
        <f t="shared" si="3"/>
        <v>20.880000000000003</v>
      </c>
      <c r="F16" s="6">
        <f t="shared" si="4"/>
        <v>0.42145593869731801</v>
      </c>
      <c r="G16" s="6">
        <f t="shared" si="5"/>
        <v>0.4607329842931937</v>
      </c>
      <c r="H16" s="21">
        <v>148.41</v>
      </c>
      <c r="I16" s="15">
        <v>3518031.8679999998</v>
      </c>
      <c r="J16" s="7">
        <f t="shared" si="0"/>
        <v>2501.3986030214101</v>
      </c>
      <c r="K16" s="7">
        <f t="shared" si="1"/>
        <v>2927.7733649000593</v>
      </c>
      <c r="L16" s="7">
        <f t="shared" si="2"/>
        <v>5935.1366853508007</v>
      </c>
      <c r="N16" s="7">
        <f t="shared" si="6"/>
        <v>1790.7388543950863</v>
      </c>
      <c r="O16" s="7">
        <f t="shared" si="7"/>
        <v>2095.9784318487937</v>
      </c>
      <c r="P16" s="7">
        <f t="shared" si="8"/>
        <v>4248.9349181556136</v>
      </c>
    </row>
    <row r="17" spans="1:16" x14ac:dyDescent="0.25">
      <c r="A17" s="1">
        <v>1998</v>
      </c>
      <c r="B17" s="2">
        <v>9.6999999999999993</v>
      </c>
      <c r="C17" s="2">
        <v>11</v>
      </c>
      <c r="D17" s="2">
        <v>2.17</v>
      </c>
      <c r="E17" s="2">
        <f t="shared" si="3"/>
        <v>22.869999999999997</v>
      </c>
      <c r="F17" s="6">
        <f t="shared" si="4"/>
        <v>0.4241364232619152</v>
      </c>
      <c r="G17" s="6">
        <f t="shared" si="5"/>
        <v>0.46859903381642509</v>
      </c>
      <c r="H17" s="20">
        <v>150.19999999999999</v>
      </c>
      <c r="I17" s="15">
        <v>3587838.85</v>
      </c>
      <c r="J17" s="7">
        <f t="shared" si="0"/>
        <v>2703.577391721481</v>
      </c>
      <c r="K17" s="7">
        <f t="shared" si="1"/>
        <v>3065.912506075907</v>
      </c>
      <c r="L17" s="7">
        <f t="shared" si="2"/>
        <v>6374.3108194505439</v>
      </c>
      <c r="N17" s="7">
        <f t="shared" si="6"/>
        <v>1912.4117012126405</v>
      </c>
      <c r="O17" s="7">
        <f t="shared" si="7"/>
        <v>2168.714300344232</v>
      </c>
      <c r="P17" s="7">
        <f t="shared" si="8"/>
        <v>4508.9541862611431</v>
      </c>
    </row>
    <row r="18" spans="1:16" x14ac:dyDescent="0.25">
      <c r="A18" s="1">
        <v>1999</v>
      </c>
      <c r="B18" s="2">
        <v>9.9</v>
      </c>
      <c r="C18" s="2">
        <v>11.7</v>
      </c>
      <c r="D18" s="2">
        <v>2.1349999999999998</v>
      </c>
      <c r="E18" s="2">
        <f t="shared" si="3"/>
        <v>23.734999999999999</v>
      </c>
      <c r="F18" s="6">
        <f t="shared" si="4"/>
        <v>0.41710554034126818</v>
      </c>
      <c r="G18" s="6">
        <f t="shared" si="5"/>
        <v>0.45833333333333331</v>
      </c>
      <c r="H18" s="20">
        <v>153.4</v>
      </c>
      <c r="I18" s="15">
        <v>3642613.7</v>
      </c>
      <c r="J18" s="7">
        <f t="shared" si="0"/>
        <v>2717.8286843867081</v>
      </c>
      <c r="K18" s="7">
        <f t="shared" si="1"/>
        <v>3211.9793542752004</v>
      </c>
      <c r="L18" s="7">
        <f t="shared" si="2"/>
        <v>6515.9256387796486</v>
      </c>
      <c r="N18" s="7">
        <f t="shared" si="6"/>
        <v>1882.3883971314585</v>
      </c>
      <c r="O18" s="7">
        <f t="shared" si="7"/>
        <v>2224.6408329735418</v>
      </c>
      <c r="P18" s="7">
        <f t="shared" si="8"/>
        <v>4512.9786470621384</v>
      </c>
    </row>
    <row r="19" spans="1:16" x14ac:dyDescent="0.25">
      <c r="A19" s="1">
        <v>2000</v>
      </c>
      <c r="B19" s="2">
        <v>11.5</v>
      </c>
      <c r="C19" s="2">
        <v>12.6</v>
      </c>
      <c r="D19" s="2">
        <v>2.2799999999999998</v>
      </c>
      <c r="E19" s="2">
        <f t="shared" si="3"/>
        <v>26.380000000000003</v>
      </c>
      <c r="F19" s="6">
        <f t="shared" si="4"/>
        <v>0.43593631539044725</v>
      </c>
      <c r="G19" s="6">
        <f t="shared" si="5"/>
        <v>0.47717842323651449</v>
      </c>
      <c r="H19" s="22">
        <v>159.46458333333334</v>
      </c>
      <c r="I19" s="15">
        <v>3699795.5240000002</v>
      </c>
      <c r="J19" s="7">
        <f t="shared" si="0"/>
        <v>3108.2798834155246</v>
      </c>
      <c r="K19" s="7">
        <f t="shared" si="1"/>
        <v>3405.5936113944008</v>
      </c>
      <c r="L19" s="7">
        <f t="shared" si="2"/>
        <v>7130.1237673479609</v>
      </c>
      <c r="N19" s="7">
        <f t="shared" si="6"/>
        <v>2070.9441849714549</v>
      </c>
      <c r="O19" s="7">
        <f t="shared" si="7"/>
        <v>2269.0344983165505</v>
      </c>
      <c r="P19" s="7">
        <f t="shared" si="8"/>
        <v>4750.5658782214769</v>
      </c>
    </row>
    <row r="20" spans="1:16" x14ac:dyDescent="0.25">
      <c r="A20" s="1">
        <v>2001</v>
      </c>
      <c r="B20" s="2">
        <v>11.4</v>
      </c>
      <c r="C20" s="2">
        <v>13.9</v>
      </c>
      <c r="D20" s="2">
        <v>2.6</v>
      </c>
      <c r="E20" s="2">
        <f t="shared" si="3"/>
        <v>27.900000000000002</v>
      </c>
      <c r="F20" s="6">
        <f t="shared" si="4"/>
        <v>0.40860215053763438</v>
      </c>
      <c r="G20" s="6">
        <f t="shared" si="5"/>
        <v>0.45059288537549408</v>
      </c>
      <c r="H20" s="22">
        <v>164.56700000000001</v>
      </c>
      <c r="I20" s="15">
        <v>3762087.5639999998</v>
      </c>
      <c r="J20" s="7">
        <f t="shared" si="0"/>
        <v>3030.2324988626983</v>
      </c>
      <c r="K20" s="7">
        <f t="shared" si="1"/>
        <v>3694.7571696659215</v>
      </c>
      <c r="L20" s="7">
        <f t="shared" si="2"/>
        <v>7416.0953261639725</v>
      </c>
      <c r="N20" s="7">
        <f t="shared" si="6"/>
        <v>1956.346232676764</v>
      </c>
      <c r="O20" s="7">
        <f t="shared" si="7"/>
        <v>2385.3695293164051</v>
      </c>
      <c r="P20" s="7">
        <f t="shared" si="8"/>
        <v>4787.8999904983966</v>
      </c>
    </row>
    <row r="21" spans="1:16" x14ac:dyDescent="0.25">
      <c r="A21" s="3">
        <v>2002</v>
      </c>
      <c r="B21" s="4">
        <v>12.7</v>
      </c>
      <c r="C21" s="4">
        <v>14.4</v>
      </c>
      <c r="D21" s="4">
        <v>2.78</v>
      </c>
      <c r="E21" s="4">
        <f t="shared" si="3"/>
        <v>29.880000000000003</v>
      </c>
      <c r="F21" s="6">
        <f t="shared" si="4"/>
        <v>0.42503346720214186</v>
      </c>
      <c r="G21" s="6">
        <f t="shared" si="5"/>
        <v>0.46863468634686339</v>
      </c>
      <c r="H21" s="22">
        <v>165.97</v>
      </c>
      <c r="I21" s="15">
        <v>3853852.66</v>
      </c>
      <c r="J21" s="7">
        <f t="shared" si="0"/>
        <v>3295.4036182587215</v>
      </c>
      <c r="K21" s="7">
        <f t="shared" si="1"/>
        <v>3736.5206380256373</v>
      </c>
      <c r="L21" s="7">
        <f t="shared" si="2"/>
        <v>7753.2803239031982</v>
      </c>
      <c r="N21" s="7">
        <f t="shared" si="6"/>
        <v>2109.5583340888033</v>
      </c>
      <c r="O21" s="7">
        <f t="shared" si="7"/>
        <v>2391.9401583369108</v>
      </c>
      <c r="P21" s="7">
        <f t="shared" si="8"/>
        <v>4963.2758285490909</v>
      </c>
    </row>
    <row r="22" spans="1:16" x14ac:dyDescent="0.25">
      <c r="A22" s="1">
        <v>2003</v>
      </c>
      <c r="B22" s="2">
        <v>13.6</v>
      </c>
      <c r="C22" s="2">
        <v>15.5</v>
      </c>
      <c r="D22" s="2">
        <v>3.02</v>
      </c>
      <c r="E22" s="2">
        <f t="shared" si="3"/>
        <v>32.120000000000005</v>
      </c>
      <c r="F22" s="6">
        <f t="shared" si="4"/>
        <v>0.42341220423412196</v>
      </c>
      <c r="G22" s="6">
        <f t="shared" si="5"/>
        <v>0.46735395189003431</v>
      </c>
      <c r="H22" s="22">
        <v>170</v>
      </c>
      <c r="I22" s="15">
        <v>3934766.2540000002</v>
      </c>
      <c r="J22" s="7">
        <f t="shared" si="0"/>
        <v>3456.3679573531276</v>
      </c>
      <c r="K22" s="7">
        <f t="shared" si="1"/>
        <v>3939.2428925715799</v>
      </c>
      <c r="L22" s="7">
        <f t="shared" si="2"/>
        <v>8163.1278522193006</v>
      </c>
      <c r="N22" s="7">
        <f t="shared" si="6"/>
        <v>2160.1483008183059</v>
      </c>
      <c r="O22" s="7">
        <f t="shared" si="7"/>
        <v>2461.9337251973348</v>
      </c>
      <c r="P22" s="7">
        <f t="shared" si="8"/>
        <v>5101.7620163444126</v>
      </c>
    </row>
    <row r="23" spans="1:16" x14ac:dyDescent="0.25">
      <c r="A23" s="1">
        <v>2004</v>
      </c>
      <c r="B23" s="2">
        <v>13.4</v>
      </c>
      <c r="C23" s="2">
        <v>16.399999999999999</v>
      </c>
      <c r="D23" s="2">
        <v>3.58</v>
      </c>
      <c r="E23" s="2">
        <f t="shared" si="3"/>
        <v>33.379999999999995</v>
      </c>
      <c r="F23" s="6">
        <f t="shared" si="4"/>
        <v>0.40143798681845422</v>
      </c>
      <c r="G23" s="6">
        <f t="shared" si="5"/>
        <v>0.44966442953020141</v>
      </c>
      <c r="H23" s="22">
        <v>174.1</v>
      </c>
      <c r="I23" s="15">
        <v>4011257.4810000001</v>
      </c>
      <c r="J23" s="7">
        <f t="shared" si="0"/>
        <v>3340.5983194724763</v>
      </c>
      <c r="K23" s="7">
        <f t="shared" si="1"/>
        <v>4088.4934656230307</v>
      </c>
      <c r="L23" s="7">
        <f t="shared" si="2"/>
        <v>8321.579992835168</v>
      </c>
      <c r="N23" s="7">
        <f t="shared" si="6"/>
        <v>2038.6280997372967</v>
      </c>
      <c r="O23" s="7">
        <f t="shared" si="7"/>
        <v>2495.0373757978855</v>
      </c>
      <c r="P23" s="7">
        <f t="shared" si="8"/>
        <v>5078.313878300818</v>
      </c>
    </row>
    <row r="24" spans="1:16" x14ac:dyDescent="0.25">
      <c r="A24" s="1">
        <v>2005</v>
      </c>
      <c r="B24" s="2">
        <v>13.16</v>
      </c>
      <c r="C24" s="2">
        <v>18.5</v>
      </c>
      <c r="D24" s="2">
        <v>3.9</v>
      </c>
      <c r="E24" s="2">
        <f t="shared" si="3"/>
        <v>35.56</v>
      </c>
      <c r="F24" s="6">
        <f t="shared" si="4"/>
        <v>0.37007874015748027</v>
      </c>
      <c r="G24" s="6">
        <f t="shared" si="5"/>
        <v>0.41566645609602021</v>
      </c>
      <c r="H24" s="22">
        <v>180.154</v>
      </c>
      <c r="I24" s="18">
        <v>4080377.5920000002</v>
      </c>
      <c r="J24" s="7">
        <f t="shared" si="0"/>
        <v>3225.1917140711521</v>
      </c>
      <c r="K24" s="7">
        <f t="shared" si="1"/>
        <v>4533.8941269237321</v>
      </c>
      <c r="L24" s="7">
        <f t="shared" si="2"/>
        <v>8714.8797380220494</v>
      </c>
      <c r="N24" s="7">
        <f t="shared" si="6"/>
        <v>1902.0597040977789</v>
      </c>
      <c r="O24" s="7">
        <f t="shared" si="7"/>
        <v>2673.8681250614673</v>
      </c>
      <c r="P24" s="7">
        <f t="shared" si="8"/>
        <v>5139.6081366046365</v>
      </c>
    </row>
    <row r="25" spans="1:16" x14ac:dyDescent="0.25">
      <c r="A25" s="1">
        <v>2006</v>
      </c>
      <c r="B25" s="2">
        <v>13.4</v>
      </c>
      <c r="C25" s="2">
        <v>21.5</v>
      </c>
      <c r="D25" s="2">
        <v>4.5</v>
      </c>
      <c r="E25" s="2">
        <f t="shared" si="3"/>
        <v>39.4</v>
      </c>
      <c r="F25" s="6">
        <f t="shared" si="4"/>
        <v>0.34010152284263961</v>
      </c>
      <c r="G25" s="6">
        <f t="shared" si="5"/>
        <v>0.38395415472779371</v>
      </c>
      <c r="H25" s="22">
        <v>185.34800000000001</v>
      </c>
      <c r="I25" s="15">
        <v>4184347.148</v>
      </c>
      <c r="J25" s="7">
        <f t="shared" si="0"/>
        <v>3202.4111590274779</v>
      </c>
      <c r="K25" s="7">
        <f t="shared" si="1"/>
        <v>5138.1970088873704</v>
      </c>
      <c r="L25" s="7">
        <f t="shared" si="2"/>
        <v>9416.0447511703442</v>
      </c>
      <c r="N25" s="7">
        <f t="shared" si="6"/>
        <v>1835.6999885015578</v>
      </c>
      <c r="O25" s="7">
        <f t="shared" si="7"/>
        <v>2945.3395337898123</v>
      </c>
      <c r="P25" s="7">
        <f t="shared" si="8"/>
        <v>5397.5059363404007</v>
      </c>
    </row>
    <row r="26" spans="1:16" x14ac:dyDescent="0.25">
      <c r="A26" s="1">
        <v>2007</v>
      </c>
      <c r="B26" s="2">
        <v>16.2</v>
      </c>
      <c r="C26" s="2">
        <v>22.4</v>
      </c>
      <c r="D26" s="2">
        <v>4.2</v>
      </c>
      <c r="E26" s="2">
        <f t="shared" si="3"/>
        <v>42.8</v>
      </c>
      <c r="F26" s="6">
        <f t="shared" si="4"/>
        <v>0.37850467289719625</v>
      </c>
      <c r="G26" s="6">
        <f t="shared" si="5"/>
        <v>0.4196891191709845</v>
      </c>
      <c r="H26" s="22">
        <v>188.542</v>
      </c>
      <c r="I26" s="15">
        <v>4248372.1370000001</v>
      </c>
      <c r="J26" s="7">
        <f t="shared" si="0"/>
        <v>3813.2252725486696</v>
      </c>
      <c r="K26" s="7">
        <f t="shared" si="1"/>
        <v>5272.6077842648274</v>
      </c>
      <c r="L26" s="7">
        <f t="shared" si="2"/>
        <v>10074.447016363152</v>
      </c>
      <c r="N26" s="7">
        <f t="shared" si="6"/>
        <v>2148.8043373493579</v>
      </c>
      <c r="O26" s="7">
        <f t="shared" si="7"/>
        <v>2971.1862442361498</v>
      </c>
      <c r="P26" s="7">
        <f t="shared" si="8"/>
        <v>5677.0880023797863</v>
      </c>
    </row>
    <row r="27" spans="1:16" x14ac:dyDescent="0.25">
      <c r="A27" s="1">
        <v>2008</v>
      </c>
      <c r="B27" s="2">
        <v>20.3</v>
      </c>
      <c r="C27" s="2">
        <v>20.6</v>
      </c>
      <c r="D27" s="2">
        <v>4.2</v>
      </c>
      <c r="E27" s="2">
        <f t="shared" si="3"/>
        <v>45.100000000000009</v>
      </c>
      <c r="F27" s="6">
        <f t="shared" si="4"/>
        <v>0.450110864745011</v>
      </c>
      <c r="G27" s="6">
        <f t="shared" si="5"/>
        <v>0.49633251833740827</v>
      </c>
      <c r="H27" s="23">
        <v>192.12537499285838</v>
      </c>
      <c r="I27" s="15">
        <v>4313679.233</v>
      </c>
      <c r="J27" s="7">
        <f t="shared" si="0"/>
        <v>4705.9595541326617</v>
      </c>
      <c r="K27" s="7">
        <f t="shared" si="1"/>
        <v>4775.5057544400406</v>
      </c>
      <c r="L27" s="7">
        <f t="shared" si="2"/>
        <v>10455.112112876013</v>
      </c>
      <c r="N27" s="7">
        <f t="shared" si="6"/>
        <v>2602.4115693727581</v>
      </c>
      <c r="O27" s="7">
        <f t="shared" si="7"/>
        <v>2640.8708536492031</v>
      </c>
      <c r="P27" s="7">
        <f t="shared" si="8"/>
        <v>5781.7124028921871</v>
      </c>
    </row>
    <row r="28" spans="1:16" x14ac:dyDescent="0.25">
      <c r="A28" s="1">
        <v>2009</v>
      </c>
      <c r="B28" s="2">
        <v>20.2</v>
      </c>
      <c r="C28" s="2">
        <v>19.8</v>
      </c>
      <c r="D28" s="2">
        <v>4.71</v>
      </c>
      <c r="E28" s="2">
        <f t="shared" si="3"/>
        <v>44.71</v>
      </c>
      <c r="F28" s="6">
        <f t="shared" si="4"/>
        <v>0.45180049205994183</v>
      </c>
      <c r="G28" s="6">
        <f t="shared" si="5"/>
        <v>0.505</v>
      </c>
      <c r="H28" s="24">
        <v>192.68112248130603</v>
      </c>
      <c r="I28" s="15">
        <v>4389303.5669999998</v>
      </c>
      <c r="J28" s="7">
        <f t="shared" si="0"/>
        <v>4602.096822801047</v>
      </c>
      <c r="K28" s="7">
        <f t="shared" si="1"/>
        <v>4510.9661926465706</v>
      </c>
      <c r="L28" s="7">
        <f t="shared" si="2"/>
        <v>10186.126185516574</v>
      </c>
      <c r="N28" s="7">
        <f t="shared" si="6"/>
        <v>2537.6346907805282</v>
      </c>
      <c r="O28" s="7">
        <f t="shared" si="7"/>
        <v>2487.3844988838837</v>
      </c>
      <c r="P28" s="7">
        <f t="shared" si="8"/>
        <v>5616.7151992473964</v>
      </c>
    </row>
    <row r="29" spans="1:16" x14ac:dyDescent="0.25">
      <c r="A29" s="1">
        <v>2010</v>
      </c>
      <c r="B29" s="2">
        <v>21.1</v>
      </c>
      <c r="C29" s="2">
        <v>20.7</v>
      </c>
      <c r="D29" s="2">
        <v>5.98</v>
      </c>
      <c r="E29" s="2">
        <f t="shared" si="3"/>
        <v>47.78</v>
      </c>
      <c r="F29" s="6">
        <f t="shared" si="4"/>
        <v>0.44160736709920473</v>
      </c>
      <c r="G29" s="6">
        <f t="shared" si="5"/>
        <v>0.50478468899521534</v>
      </c>
      <c r="H29" s="24">
        <v>196.84550000000002</v>
      </c>
      <c r="I29" s="15">
        <v>4472679.4210000001</v>
      </c>
      <c r="J29" s="7">
        <f t="shared" si="0"/>
        <v>4717.5301455614881</v>
      </c>
      <c r="K29" s="7">
        <f t="shared" si="1"/>
        <v>4628.0982944607958</v>
      </c>
      <c r="L29" s="7">
        <f t="shared" si="2"/>
        <v>10682.634613977625</v>
      </c>
      <c r="N29" s="7">
        <f t="shared" si="6"/>
        <v>2546.2539276305934</v>
      </c>
      <c r="O29" s="7">
        <f t="shared" si="7"/>
        <v>2497.9837109930463</v>
      </c>
      <c r="P29" s="7">
        <f t="shared" si="8"/>
        <v>5765.8773773549638</v>
      </c>
    </row>
    <row r="30" spans="1:16" x14ac:dyDescent="0.25">
      <c r="A30" s="1">
        <v>2011</v>
      </c>
      <c r="B30" s="2">
        <v>22</v>
      </c>
      <c r="C30" s="2">
        <v>20.6</v>
      </c>
      <c r="D30" s="2">
        <v>6.04</v>
      </c>
      <c r="E30" s="2">
        <f t="shared" si="3"/>
        <v>48.64</v>
      </c>
      <c r="F30" s="6">
        <f t="shared" si="4"/>
        <v>0.45230263157894735</v>
      </c>
      <c r="G30" s="6">
        <f t="shared" si="5"/>
        <v>0.51643192488262912</v>
      </c>
      <c r="H30" s="24">
        <v>199.30217410883344</v>
      </c>
      <c r="I30" s="15">
        <v>4556974.5599999996</v>
      </c>
      <c r="J30" s="7">
        <f t="shared" si="0"/>
        <v>4827.7644982068987</v>
      </c>
      <c r="K30" s="7">
        <f t="shared" si="1"/>
        <v>4520.5431210482775</v>
      </c>
      <c r="L30" s="7">
        <f t="shared" si="2"/>
        <v>10673.748417853798</v>
      </c>
      <c r="N30" s="7">
        <f t="shared" si="6"/>
        <v>2573.6326608525369</v>
      </c>
      <c r="O30" s="7">
        <f t="shared" si="7"/>
        <v>2409.8560369801025</v>
      </c>
      <c r="P30" s="7">
        <f t="shared" si="8"/>
        <v>5690.0678465394276</v>
      </c>
    </row>
    <row r="31" spans="1:16" x14ac:dyDescent="0.25">
      <c r="A31" s="1">
        <v>2012</v>
      </c>
      <c r="B31" s="2">
        <v>20.5</v>
      </c>
      <c r="C31" s="2">
        <v>21</v>
      </c>
      <c r="D31" s="2">
        <v>6.09</v>
      </c>
      <c r="E31" s="2">
        <f t="shared" si="3"/>
        <v>47.59</v>
      </c>
      <c r="F31" s="6">
        <f t="shared" si="4"/>
        <v>0.43076276528682494</v>
      </c>
      <c r="G31" s="6">
        <f t="shared" si="5"/>
        <v>0.49397590361445781</v>
      </c>
      <c r="H31" s="24">
        <v>205.28100000000001</v>
      </c>
      <c r="I31" s="15">
        <v>4634111.5429999996</v>
      </c>
      <c r="J31" s="7">
        <f t="shared" si="0"/>
        <v>4423.7174288491233</v>
      </c>
      <c r="K31" s="7">
        <f t="shared" si="1"/>
        <v>4531.6129758942234</v>
      </c>
      <c r="L31" s="7">
        <f t="shared" si="2"/>
        <v>10269.498167752672</v>
      </c>
      <c r="N31" s="7">
        <f t="shared" si="6"/>
        <v>2289.55532472497</v>
      </c>
      <c r="O31" s="7">
        <f t="shared" si="7"/>
        <v>2345.3981375231401</v>
      </c>
      <c r="P31" s="7">
        <f t="shared" si="8"/>
        <v>5315.1189221298209</v>
      </c>
    </row>
    <row r="32" spans="1:16" x14ac:dyDescent="0.25">
      <c r="A32" s="1">
        <v>2013</v>
      </c>
      <c r="B32" s="2">
        <v>20.3</v>
      </c>
      <c r="C32" s="2">
        <v>22.2</v>
      </c>
      <c r="D32" s="2">
        <v>5.57</v>
      </c>
      <c r="E32" s="2">
        <f t="shared" si="3"/>
        <v>48.07</v>
      </c>
      <c r="F32" s="6">
        <f t="shared" si="4"/>
        <v>0.42230081131682962</v>
      </c>
      <c r="G32" s="6">
        <f t="shared" si="5"/>
        <v>0.47764705882352942</v>
      </c>
      <c r="H32" s="23">
        <v>208.38589304053554</v>
      </c>
      <c r="I32" s="15">
        <v>4699624.0480000004</v>
      </c>
      <c r="J32" s="7">
        <f t="shared" si="0"/>
        <v>4319.494451612356</v>
      </c>
      <c r="K32" s="7">
        <f t="shared" si="1"/>
        <v>4723.7821096450389</v>
      </c>
      <c r="L32" s="7">
        <f t="shared" si="2"/>
        <v>10228.477748226893</v>
      </c>
      <c r="N32" s="7">
        <f t="shared" si="6"/>
        <v>2202.3032713682333</v>
      </c>
      <c r="O32" s="7">
        <f t="shared" si="7"/>
        <v>2408.4301785406292</v>
      </c>
      <c r="P32" s="7">
        <f t="shared" si="8"/>
        <v>5215.0107514616238</v>
      </c>
    </row>
    <row r="33" spans="1:18" x14ac:dyDescent="0.25">
      <c r="A33" s="1">
        <v>2014</v>
      </c>
      <c r="B33" s="2">
        <v>22.1</v>
      </c>
      <c r="C33" s="2">
        <v>23.5</v>
      </c>
      <c r="D33" s="2">
        <v>5.66</v>
      </c>
      <c r="E33" s="2">
        <f t="shared" si="3"/>
        <v>51.260000000000005</v>
      </c>
      <c r="F33" s="6">
        <f t="shared" si="4"/>
        <v>0.43113538821693326</v>
      </c>
      <c r="G33" s="6">
        <f t="shared" si="5"/>
        <v>0.48464912280701755</v>
      </c>
      <c r="H33" s="24">
        <v>213.44278002265617</v>
      </c>
      <c r="I33" s="15">
        <v>4780068.8059999999</v>
      </c>
      <c r="J33" s="7">
        <f t="shared" si="0"/>
        <v>4623.3644110435853</v>
      </c>
      <c r="K33" s="7">
        <f t="shared" si="1"/>
        <v>4916.2472244128612</v>
      </c>
      <c r="L33" s="7">
        <f t="shared" si="2"/>
        <v>10723.695009506524</v>
      </c>
      <c r="N33" s="7">
        <f t="shared" si="6"/>
        <v>2301.3844573857623</v>
      </c>
      <c r="O33" s="7">
        <f t="shared" si="7"/>
        <v>2447.1735180346336</v>
      </c>
      <c r="P33" s="7">
        <f t="shared" si="8"/>
        <v>5337.9623206151209</v>
      </c>
    </row>
    <row r="34" spans="1:18" x14ac:dyDescent="0.25">
      <c r="A34" s="1">
        <v>2015</v>
      </c>
      <c r="B34" s="2">
        <v>22.8</v>
      </c>
      <c r="C34" s="2">
        <v>25.3</v>
      </c>
      <c r="D34" s="2">
        <v>5.85</v>
      </c>
      <c r="E34" s="2">
        <f t="shared" si="3"/>
        <v>53.95</v>
      </c>
      <c r="F34" s="6">
        <f t="shared" si="4"/>
        <v>0.42261353104726596</v>
      </c>
      <c r="G34" s="6">
        <f t="shared" si="5"/>
        <v>0.47401247401247404</v>
      </c>
      <c r="H34" s="24">
        <v>213.03477776050627</v>
      </c>
      <c r="I34" s="15">
        <v>4855445.2910000002</v>
      </c>
      <c r="J34" s="7">
        <f t="shared" si="0"/>
        <v>4695.758809652707</v>
      </c>
      <c r="K34" s="7">
        <f t="shared" si="1"/>
        <v>5210.6446440444506</v>
      </c>
      <c r="L34" s="7">
        <f t="shared" si="2"/>
        <v>11111.236306173838</v>
      </c>
      <c r="N34" s="7">
        <f t="shared" si="6"/>
        <v>2341.8970168713636</v>
      </c>
      <c r="O34" s="7">
        <f t="shared" si="7"/>
        <v>2598.6839704756794</v>
      </c>
      <c r="P34" s="7">
        <f t="shared" si="8"/>
        <v>5541.4624587811431</v>
      </c>
    </row>
    <row r="35" spans="1:18" x14ac:dyDescent="0.25">
      <c r="A35" s="1">
        <v>2016</v>
      </c>
      <c r="B35" s="2">
        <v>24</v>
      </c>
      <c r="C35" s="2">
        <v>26.5</v>
      </c>
      <c r="D35" s="2">
        <v>5.99</v>
      </c>
      <c r="E35" s="2">
        <f t="shared" si="3"/>
        <v>56.49</v>
      </c>
      <c r="F35" s="6">
        <f t="shared" si="4"/>
        <v>0.42485395645246943</v>
      </c>
      <c r="G35" s="6">
        <f t="shared" si="5"/>
        <v>0.47524752475247523</v>
      </c>
      <c r="H35" s="24">
        <v>215.22600248599514</v>
      </c>
      <c r="I35" s="15">
        <v>4924906.1370000001</v>
      </c>
      <c r="J35" s="7">
        <f t="shared" si="0"/>
        <v>4873.18932226789</v>
      </c>
      <c r="K35" s="7">
        <f t="shared" si="1"/>
        <v>5380.8132100041275</v>
      </c>
      <c r="L35" s="7">
        <f t="shared" si="2"/>
        <v>11470.269367288045</v>
      </c>
      <c r="N35" s="7">
        <f t="shared" si="6"/>
        <v>2405.6423655536546</v>
      </c>
      <c r="O35" s="7">
        <f t="shared" si="7"/>
        <v>2656.2301119654931</v>
      </c>
      <c r="P35" s="7">
        <f t="shared" si="8"/>
        <v>5662.2807179219144</v>
      </c>
    </row>
    <row r="36" spans="1:18" x14ac:dyDescent="0.25">
      <c r="A36" s="1">
        <v>2017</v>
      </c>
      <c r="B36" s="2">
        <v>23.5</v>
      </c>
      <c r="C36" s="2">
        <v>27.9</v>
      </c>
      <c r="D36" s="2">
        <v>6</v>
      </c>
      <c r="E36" s="2">
        <f>SUM(B36:D36)</f>
        <v>57.4</v>
      </c>
      <c r="F36" s="6">
        <f t="shared" si="4"/>
        <v>0.4094076655052265</v>
      </c>
      <c r="G36" s="6">
        <f t="shared" si="5"/>
        <v>0.45719844357976652</v>
      </c>
      <c r="H36" s="24">
        <v>221.05500000000001</v>
      </c>
      <c r="I36" s="16">
        <v>4971656.2769999998</v>
      </c>
      <c r="J36" s="7">
        <f t="shared" si="0"/>
        <v>4726.7949935952502</v>
      </c>
      <c r="K36" s="7">
        <f t="shared" si="1"/>
        <v>5611.811928566276</v>
      </c>
      <c r="L36" s="7">
        <f t="shared" si="2"/>
        <v>11545.448197122016</v>
      </c>
      <c r="N36" s="7">
        <f t="shared" si="6"/>
        <v>2271.8462843990578</v>
      </c>
      <c r="O36" s="7">
        <f t="shared" si="7"/>
        <v>2697.2132482865409</v>
      </c>
      <c r="P36" s="7">
        <f t="shared" si="8"/>
        <v>5549.1053925321667</v>
      </c>
      <c r="R36" s="7"/>
    </row>
    <row r="38" spans="1:18" x14ac:dyDescent="0.25">
      <c r="A38" s="29" t="s">
        <v>17</v>
      </c>
      <c r="B38" s="29"/>
      <c r="C38" s="29"/>
      <c r="D38" s="29"/>
      <c r="E38" s="29"/>
    </row>
  </sheetData>
  <mergeCells count="5">
    <mergeCell ref="A2:F2"/>
    <mergeCell ref="J2:L2"/>
    <mergeCell ref="N2:P2"/>
    <mergeCell ref="J1:P1"/>
    <mergeCell ref="A38:E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 Federal</vt:lpstr>
      <vt:lpstr>With federal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Caudill, Rob</dc:creator>
  <cp:lastModifiedBy>McKenzie, Al</cp:lastModifiedBy>
  <dcterms:created xsi:type="dcterms:W3CDTF">2018-02-08T21:29:18Z</dcterms:created>
  <dcterms:modified xsi:type="dcterms:W3CDTF">2019-01-02T12:20:06Z</dcterms:modified>
</cp:coreProperties>
</file>